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 showInkAnnotation="0"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/Users/malongmartin/Desktop/My website/"/>
    </mc:Choice>
  </mc:AlternateContent>
  <xr:revisionPtr revIDLastSave="0" documentId="8_{52EC53EE-63C6-8747-998C-3A5BE9C7D45D}" xr6:coauthVersionLast="36" xr6:coauthVersionMax="36" xr10:uidLastSave="{00000000-0000-0000-0000-000000000000}"/>
  <bookViews>
    <workbookView xWindow="0" yWindow="460" windowWidth="25780" windowHeight="17380" tabRatio="925" xr2:uid="{00000000-000D-0000-FFFF-FFFF00000000}"/>
  </bookViews>
  <sheets>
    <sheet name="instructions" sheetId="53" r:id="rId1"/>
    <sheet name="paramètres" sheetId="10" r:id="rId2"/>
    <sheet name="source_salaires" sheetId="45" r:id="rId3"/>
    <sheet name="ID19-salarié1" sheetId="43" r:id="rId4"/>
    <sheet name="ID19-salarié2" sheetId="78" r:id="rId5"/>
    <sheet name="ID19-salarié3" sheetId="79" r:id="rId6"/>
    <sheet name="ID20" sheetId="41" r:id="rId7"/>
    <sheet name="ID21-P1" sheetId="39" r:id="rId8"/>
    <sheet name="ID21-P2" sheetId="64" r:id="rId9"/>
    <sheet name="ID21-P3" sheetId="65" r:id="rId10"/>
    <sheet name="ID22" sheetId="40" r:id="rId11"/>
    <sheet name="source_honoraires" sheetId="58" r:id="rId12"/>
    <sheet name="ID19-P1" sheetId="59" r:id="rId13"/>
    <sheet name="ID19-P2" sheetId="80" r:id="rId14"/>
    <sheet name="ID19-P3" sheetId="81" r:id="rId15"/>
    <sheet name="ID19-P4" sheetId="82" r:id="rId16"/>
    <sheet name="ID19-P5" sheetId="83" r:id="rId17"/>
    <sheet name="ID19-P6" sheetId="84" r:id="rId18"/>
    <sheet name="ID19-P7" sheetId="85" r:id="rId19"/>
    <sheet name="ID19-P8" sheetId="86" r:id="rId20"/>
    <sheet name="ID19-P9" sheetId="87" r:id="rId21"/>
    <sheet name="ID19-P10" sheetId="88" r:id="rId22"/>
    <sheet name="ID19-P11" sheetId="89" r:id="rId23"/>
    <sheet name="ID19-P12" sheetId="90" r:id="rId24"/>
    <sheet name="ID19-P13" sheetId="91" r:id="rId25"/>
    <sheet name="ID19-P14" sheetId="92" r:id="rId26"/>
    <sheet name="ID19-P15" sheetId="93" r:id="rId27"/>
    <sheet name="ID19-P16" sheetId="94" r:id="rId28"/>
    <sheet name="ID19-P17" sheetId="95" r:id="rId29"/>
    <sheet name="ID19-P18" sheetId="96" r:id="rId30"/>
    <sheet name="ID19-P19" sheetId="97" r:id="rId31"/>
    <sheet name="ID19-P20" sheetId="98" r:id="rId32"/>
    <sheet name="ID19-P21" sheetId="99" r:id="rId33"/>
    <sheet name="ID19-P22" sheetId="100" r:id="rId34"/>
    <sheet name="ID19-P23" sheetId="101" r:id="rId35"/>
    <sheet name="ID19-P24" sheetId="102" r:id="rId36"/>
    <sheet name="ID23" sheetId="50" r:id="rId37"/>
    <sheet name="ID24" sheetId="49" r:id="rId38"/>
    <sheet name="ID26 - P1" sheetId="51" r:id="rId39"/>
    <sheet name="ID26 - P2" sheetId="76" r:id="rId40"/>
    <sheet name="ID26 - P3" sheetId="75" r:id="rId41"/>
    <sheet name="ID26 - P4" sheetId="74" r:id="rId42"/>
    <sheet name="ID26 - P5" sheetId="73" r:id="rId43"/>
    <sheet name="ID26 - P6" sheetId="71" r:id="rId44"/>
    <sheet name="ID26 - P7" sheetId="77" r:id="rId45"/>
  </sheets>
  <externalReferences>
    <externalReference r:id="rId46"/>
  </externalReferences>
  <definedNames>
    <definedName name="deux">paramètres!$D$11:$D$12</definedName>
    <definedName name="Plafond_tranche">[1]Janvier!$F$55:$F$65</definedName>
    <definedName name="Plancher_tranche">[1]Janvier!$E$55:$E$65</definedName>
    <definedName name="_xlnm.Print_Area" localSheetId="12">'ID19-P1'!$A$1:$AS$75</definedName>
    <definedName name="_xlnm.Print_Area" localSheetId="21">'ID19-P10'!$A$1:$AS$75</definedName>
    <definedName name="_xlnm.Print_Area" localSheetId="22">'ID19-P11'!$A$1:$AS$75</definedName>
    <definedName name="_xlnm.Print_Area" localSheetId="23">'ID19-P12'!$A$1:$AS$75</definedName>
    <definedName name="_xlnm.Print_Area" localSheetId="24">'ID19-P13'!$A$1:$AS$75</definedName>
    <definedName name="_xlnm.Print_Area" localSheetId="25">'ID19-P14'!$A$1:$AS$75</definedName>
    <definedName name="_xlnm.Print_Area" localSheetId="26">'ID19-P15'!$A$1:$AS$75</definedName>
    <definedName name="_xlnm.Print_Area" localSheetId="27">'ID19-P16'!$A$1:$AS$75</definedName>
    <definedName name="_xlnm.Print_Area" localSheetId="28">'ID19-P17'!$A$1:$AS$75</definedName>
    <definedName name="_xlnm.Print_Area" localSheetId="29">'ID19-P18'!$A$1:$AS$75</definedName>
    <definedName name="_xlnm.Print_Area" localSheetId="30">'ID19-P19'!$A$1:$AS$75</definedName>
    <definedName name="_xlnm.Print_Area" localSheetId="13">'ID19-P2'!$A$1:$AS$75</definedName>
    <definedName name="_xlnm.Print_Area" localSheetId="31">'ID19-P20'!$A$1:$AS$75</definedName>
    <definedName name="_xlnm.Print_Area" localSheetId="32">'ID19-P21'!$A$1:$AS$75</definedName>
    <definedName name="_xlnm.Print_Area" localSheetId="33">'ID19-P22'!$A$1:$AS$75</definedName>
    <definedName name="_xlnm.Print_Area" localSheetId="34">'ID19-P23'!$A$1:$AS$75</definedName>
    <definedName name="_xlnm.Print_Area" localSheetId="35">'ID19-P24'!$A$1:$AS$75</definedName>
    <definedName name="_xlnm.Print_Area" localSheetId="14">'ID19-P3'!$A$1:$AS$75</definedName>
    <definedName name="_xlnm.Print_Area" localSheetId="15">'ID19-P4'!$A$1:$AS$75</definedName>
    <definedName name="_xlnm.Print_Area" localSheetId="16">'ID19-P5'!$A$1:$AS$75</definedName>
    <definedName name="_xlnm.Print_Area" localSheetId="17">'ID19-P6'!$A$1:$AS$75</definedName>
    <definedName name="_xlnm.Print_Area" localSheetId="18">'ID19-P7'!$A$1:$AS$75</definedName>
    <definedName name="_xlnm.Print_Area" localSheetId="19">'ID19-P8'!$A$1:$AS$75</definedName>
    <definedName name="_xlnm.Print_Area" localSheetId="20">'ID19-P9'!$A$1:$AS$75</definedName>
    <definedName name="_xlnm.Print_Area" localSheetId="3">'ID19-salarié1'!$A$1:$AS$75</definedName>
    <definedName name="_xlnm.Print_Area" localSheetId="4">'ID19-salarié2'!$A$1:$AS$75</definedName>
    <definedName name="_xlnm.Print_Area" localSheetId="5">'ID19-salarié3'!$A$1:$AS$75</definedName>
    <definedName name="_xlnm.Print_Area" localSheetId="6">'ID20'!$A$1:$AP$27</definedName>
    <definedName name="_xlnm.Print_Area" localSheetId="7">'ID21-P1'!$A$1:$AE$43</definedName>
    <definedName name="_xlnm.Print_Area" localSheetId="8">'ID21-P2'!$A$1:$AE$45</definedName>
    <definedName name="_xlnm.Print_Area" localSheetId="9">'ID21-P3'!$A$1:$AE$41</definedName>
    <definedName name="_xlnm.Print_Area" localSheetId="10">'ID22'!$A$1:$AD$55</definedName>
    <definedName name="_xlnm.Print_Area" localSheetId="36">'ID23'!$B$1:$AC$82</definedName>
    <definedName name="_xlnm.Print_Area" localSheetId="37">'ID24'!$B$1:$AC$77</definedName>
    <definedName name="_xlnm.Print_Area" localSheetId="38">'ID26 - P1'!$B$1:$AC$37</definedName>
    <definedName name="_xlnm.Print_Area" localSheetId="39">'ID26 - P2'!$B$1:$AC$37</definedName>
    <definedName name="_xlnm.Print_Area" localSheetId="40">'ID26 - P3'!$B$1:$AC$37</definedName>
    <definedName name="_xlnm.Print_Area" localSheetId="41">'ID26 - P4'!$B$1:$AC$37</definedName>
    <definedName name="_xlnm.Print_Area" localSheetId="42">'ID26 - P5'!$B$1:$AC$37</definedName>
    <definedName name="_xlnm.Print_Area" localSheetId="43">'ID26 - P6'!$B$1:$AC$37</definedName>
    <definedName name="_xlnm.Print_Area" localSheetId="44">'ID26 - P7'!$B$1:$AC$37</definedName>
    <definedName name="quatre">paramètres!$D$11:$D$14</definedName>
    <definedName name="rep">source_honoraires!$BG$10:$BG$11</definedName>
    <definedName name="Salaire_de_base" localSheetId="12">#REF!</definedName>
    <definedName name="Salaire_de_base" localSheetId="21">#REF!</definedName>
    <definedName name="Salaire_de_base" localSheetId="22">#REF!</definedName>
    <definedName name="Salaire_de_base" localSheetId="23">#REF!</definedName>
    <definedName name="Salaire_de_base" localSheetId="24">#REF!</definedName>
    <definedName name="Salaire_de_base" localSheetId="25">#REF!</definedName>
    <definedName name="Salaire_de_base" localSheetId="26">#REF!</definedName>
    <definedName name="Salaire_de_base" localSheetId="27">#REF!</definedName>
    <definedName name="Salaire_de_base" localSheetId="28">#REF!</definedName>
    <definedName name="Salaire_de_base" localSheetId="29">#REF!</definedName>
    <definedName name="Salaire_de_base" localSheetId="30">#REF!</definedName>
    <definedName name="Salaire_de_base" localSheetId="13">#REF!</definedName>
    <definedName name="Salaire_de_base" localSheetId="31">#REF!</definedName>
    <definedName name="Salaire_de_base" localSheetId="32">#REF!</definedName>
    <definedName name="Salaire_de_base" localSheetId="33">#REF!</definedName>
    <definedName name="Salaire_de_base" localSheetId="34">#REF!</definedName>
    <definedName name="Salaire_de_base" localSheetId="35">#REF!</definedName>
    <definedName name="Salaire_de_base" localSheetId="14">#REF!</definedName>
    <definedName name="Salaire_de_base" localSheetId="15">#REF!</definedName>
    <definedName name="Salaire_de_base" localSheetId="16">#REF!</definedName>
    <definedName name="Salaire_de_base" localSheetId="17">#REF!</definedName>
    <definedName name="Salaire_de_base" localSheetId="18">#REF!</definedName>
    <definedName name="Salaire_de_base" localSheetId="19">#REF!</definedName>
    <definedName name="Salaire_de_base" localSheetId="20">#REF!</definedName>
    <definedName name="Salaire_de_base" localSheetId="3">#REF!</definedName>
    <definedName name="Salaire_de_base" localSheetId="4">#REF!</definedName>
    <definedName name="Salaire_de_base" localSheetId="5">#REF!</definedName>
    <definedName name="Salaire_de_base" localSheetId="8">#REF!</definedName>
    <definedName name="Salaire_de_base" localSheetId="9">#REF!</definedName>
    <definedName name="Salaire_de_base" localSheetId="36">#REF!</definedName>
    <definedName name="Salaire_de_base" localSheetId="37">#REF!</definedName>
    <definedName name="Salaire_de_base" localSheetId="38">#REF!</definedName>
    <definedName name="Salaire_de_base" localSheetId="39">#REF!</definedName>
    <definedName name="Salaire_de_base" localSheetId="40">#REF!</definedName>
    <definedName name="Salaire_de_base" localSheetId="41">#REF!</definedName>
    <definedName name="Salaire_de_base" localSheetId="42">#REF!</definedName>
    <definedName name="Salaire_de_base" localSheetId="43">#REF!</definedName>
    <definedName name="Salaire_de_base" localSheetId="44">#REF!</definedName>
    <definedName name="Salaire_de_base" localSheetId="11">#REF!</definedName>
    <definedName name="Salaire_de_base">#REF!</definedName>
    <definedName name="Taux">[1]Janvier!$G$55:$G$65</definedName>
    <definedName name="trois">paramètres!$D$11:$D$13</definedName>
    <definedName name="type">source_honoraires!$BH$10:$BH$12</definedName>
  </definedNames>
  <calcPr calcId="181029" calcOnSave="0" concurrentCalc="0"/>
</workbook>
</file>

<file path=xl/calcChain.xml><?xml version="1.0" encoding="utf-8"?>
<calcChain xmlns="http://schemas.openxmlformats.org/spreadsheetml/2006/main">
  <c r="AE59" i="59" l="1"/>
  <c r="AA10" i="58"/>
  <c r="AD10" i="58"/>
  <c r="AE10" i="58"/>
  <c r="C10" i="58"/>
  <c r="AA11" i="58"/>
  <c r="AD11" i="58"/>
  <c r="AE11" i="58"/>
  <c r="C11" i="58"/>
  <c r="AA12" i="58"/>
  <c r="AD12" i="58"/>
  <c r="AE12" i="58"/>
  <c r="C12" i="58"/>
  <c r="AA13" i="58"/>
  <c r="AD13" i="58"/>
  <c r="AE13" i="58"/>
  <c r="C13" i="58"/>
  <c r="W10" i="58"/>
  <c r="W11" i="58"/>
  <c r="W12" i="58"/>
  <c r="W13" i="58"/>
  <c r="AA14" i="58"/>
  <c r="AD14" i="58"/>
  <c r="AE14" i="58"/>
  <c r="C14" i="58"/>
  <c r="AA15" i="58"/>
  <c r="AD15" i="58"/>
  <c r="AE15" i="58"/>
  <c r="C15" i="58"/>
  <c r="AA16" i="58"/>
  <c r="AD16" i="58"/>
  <c r="AE16" i="58"/>
  <c r="C16" i="58"/>
  <c r="AA17" i="58"/>
  <c r="AD17" i="58"/>
  <c r="AE17" i="58"/>
  <c r="C17" i="58"/>
  <c r="AA18" i="58"/>
  <c r="AD18" i="58"/>
  <c r="AE18" i="58"/>
  <c r="C18" i="58"/>
  <c r="AA19" i="58"/>
  <c r="AD19" i="58"/>
  <c r="AE19" i="58"/>
  <c r="C19" i="58"/>
  <c r="AA20" i="58"/>
  <c r="AD20" i="58"/>
  <c r="AE20" i="58"/>
  <c r="C20" i="58"/>
  <c r="AA21" i="58"/>
  <c r="AD21" i="58"/>
  <c r="AE21" i="58"/>
  <c r="C21" i="58"/>
  <c r="AA22" i="58"/>
  <c r="AD22" i="58"/>
  <c r="AE22" i="58"/>
  <c r="C22" i="58"/>
  <c r="AA23" i="58"/>
  <c r="AD23" i="58"/>
  <c r="AE23" i="58"/>
  <c r="C23" i="58"/>
  <c r="AA24" i="58"/>
  <c r="AD24" i="58"/>
  <c r="AE24" i="58"/>
  <c r="C24" i="58"/>
  <c r="AA25" i="58"/>
  <c r="AD25" i="58"/>
  <c r="AE25" i="58"/>
  <c r="C25" i="58"/>
  <c r="AA26" i="58"/>
  <c r="AD26" i="58"/>
  <c r="AE26" i="58"/>
  <c r="C26" i="58"/>
  <c r="AA27" i="58"/>
  <c r="AD27" i="58"/>
  <c r="AE27" i="58"/>
  <c r="C27" i="58"/>
  <c r="AA28" i="58"/>
  <c r="AD28" i="58"/>
  <c r="AE28" i="58"/>
  <c r="C28" i="58"/>
  <c r="AA29" i="58"/>
  <c r="AD29" i="58"/>
  <c r="AE29" i="58"/>
  <c r="C29" i="58"/>
  <c r="AA30" i="58"/>
  <c r="AD30" i="58"/>
  <c r="AE30" i="58"/>
  <c r="C30" i="58"/>
  <c r="AA31" i="58"/>
  <c r="AD31" i="58"/>
  <c r="AE31" i="58"/>
  <c r="C31" i="58"/>
  <c r="AA32" i="58"/>
  <c r="AD32" i="58"/>
  <c r="AE32" i="58"/>
  <c r="C32" i="58"/>
  <c r="AA33" i="58"/>
  <c r="AD33" i="58"/>
  <c r="AE33" i="58"/>
  <c r="C33" i="58"/>
  <c r="AA34" i="58"/>
  <c r="AD34" i="58"/>
  <c r="AE34" i="58"/>
  <c r="C34" i="58"/>
  <c r="AA35" i="58"/>
  <c r="AD35" i="58"/>
  <c r="AE35" i="58"/>
  <c r="C35" i="58"/>
  <c r="AA36" i="58"/>
  <c r="AD36" i="58"/>
  <c r="AE36" i="58"/>
  <c r="C36" i="58"/>
  <c r="AA37" i="58"/>
  <c r="AD37" i="58"/>
  <c r="AE37" i="58"/>
  <c r="C37" i="58"/>
  <c r="AA38" i="58"/>
  <c r="AD38" i="58"/>
  <c r="AE38" i="58"/>
  <c r="C38" i="58"/>
  <c r="AA39" i="58"/>
  <c r="AD39" i="58"/>
  <c r="AE39" i="58"/>
  <c r="C39" i="58"/>
  <c r="AA40" i="58"/>
  <c r="AD40" i="58"/>
  <c r="AE40" i="58"/>
  <c r="C40" i="58"/>
  <c r="AA41" i="58"/>
  <c r="AD41" i="58"/>
  <c r="AE41" i="58"/>
  <c r="C41" i="58"/>
  <c r="AA42" i="58"/>
  <c r="AD42" i="58"/>
  <c r="AE42" i="58"/>
  <c r="C42" i="58"/>
  <c r="AA43" i="58"/>
  <c r="AD43" i="58"/>
  <c r="AE43" i="58"/>
  <c r="C43" i="58"/>
  <c r="AA44" i="58"/>
  <c r="AD44" i="58"/>
  <c r="AE44" i="58"/>
  <c r="C44" i="58"/>
  <c r="AA45" i="58"/>
  <c r="AD45" i="58"/>
  <c r="AE45" i="58"/>
  <c r="C45" i="58"/>
  <c r="AA46" i="58"/>
  <c r="AD46" i="58"/>
  <c r="AE46" i="58"/>
  <c r="C46" i="58"/>
  <c r="AA47" i="58"/>
  <c r="AD47" i="58"/>
  <c r="AE47" i="58"/>
  <c r="C47" i="58"/>
  <c r="AA48" i="58"/>
  <c r="AD48" i="58"/>
  <c r="AE48" i="58"/>
  <c r="C48" i="58"/>
  <c r="AA49" i="58"/>
  <c r="AD49" i="58"/>
  <c r="AE49" i="58"/>
  <c r="C49" i="58"/>
  <c r="AA50" i="58"/>
  <c r="AD50" i="58"/>
  <c r="AE50" i="58"/>
  <c r="C50" i="58"/>
  <c r="AA51" i="58"/>
  <c r="AD51" i="58"/>
  <c r="AE51" i="58"/>
  <c r="C51" i="58"/>
  <c r="AA52" i="58"/>
  <c r="AD52" i="58"/>
  <c r="AE52" i="58"/>
  <c r="C52" i="58"/>
  <c r="AA53" i="58"/>
  <c r="AD53" i="58"/>
  <c r="AE53" i="58"/>
  <c r="C53" i="58"/>
  <c r="AA54" i="58"/>
  <c r="AD54" i="58"/>
  <c r="AE54" i="58"/>
  <c r="C54" i="58"/>
  <c r="AA55" i="58"/>
  <c r="AD55" i="58"/>
  <c r="AE55" i="58"/>
  <c r="C55" i="58"/>
  <c r="AA56" i="58"/>
  <c r="AD56" i="58"/>
  <c r="AE56" i="58"/>
  <c r="C56" i="58"/>
  <c r="AA57" i="58"/>
  <c r="AD57" i="58"/>
  <c r="AE57" i="58"/>
  <c r="C57" i="58"/>
  <c r="AA58" i="58"/>
  <c r="AD58" i="58"/>
  <c r="AE58" i="58"/>
  <c r="C58" i="58"/>
  <c r="AA59" i="58"/>
  <c r="AD59" i="58"/>
  <c r="AE59" i="58"/>
  <c r="C59" i="58"/>
  <c r="AA60" i="58"/>
  <c r="AD60" i="58"/>
  <c r="AE60" i="58"/>
  <c r="C60" i="58"/>
  <c r="AA61" i="58"/>
  <c r="AD61" i="58"/>
  <c r="AE61" i="58"/>
  <c r="C61" i="58"/>
  <c r="AA62" i="58"/>
  <c r="AD62" i="58"/>
  <c r="AE62" i="58"/>
  <c r="C62" i="58"/>
  <c r="AA63" i="58"/>
  <c r="AD63" i="58"/>
  <c r="AE63" i="58"/>
  <c r="C63" i="58"/>
  <c r="AA64" i="58"/>
  <c r="AD64" i="58"/>
  <c r="AE64" i="58"/>
  <c r="C64" i="58"/>
  <c r="AA65" i="58"/>
  <c r="AD65" i="58"/>
  <c r="AE65" i="58"/>
  <c r="C65" i="58"/>
  <c r="AA66" i="58"/>
  <c r="AD66" i="58"/>
  <c r="AE66" i="58"/>
  <c r="C66" i="58"/>
  <c r="AA67" i="58"/>
  <c r="AD67" i="58"/>
  <c r="AE67" i="58"/>
  <c r="C67" i="58"/>
  <c r="AA68" i="58"/>
  <c r="AD68" i="58"/>
  <c r="AE68" i="58"/>
  <c r="C68" i="58"/>
  <c r="AA69" i="58"/>
  <c r="AD69" i="58"/>
  <c r="AE69" i="58"/>
  <c r="C69" i="58"/>
  <c r="AA70" i="58"/>
  <c r="AD70" i="58"/>
  <c r="AE70" i="58"/>
  <c r="C70" i="58"/>
  <c r="AA71" i="58"/>
  <c r="AD71" i="58"/>
  <c r="AE71" i="58"/>
  <c r="C71" i="58"/>
  <c r="AA72" i="58"/>
  <c r="AD72" i="58"/>
  <c r="AE72" i="58"/>
  <c r="C72" i="58"/>
  <c r="AA73" i="58"/>
  <c r="AD73" i="58"/>
  <c r="AE73" i="58"/>
  <c r="C73" i="58"/>
  <c r="AA74" i="58"/>
  <c r="AD74" i="58"/>
  <c r="AE74" i="58"/>
  <c r="C74" i="58"/>
  <c r="AA75" i="58"/>
  <c r="AD75" i="58"/>
  <c r="AE75" i="58"/>
  <c r="C75" i="58"/>
  <c r="AA76" i="58"/>
  <c r="AD76" i="58"/>
  <c r="AE76" i="58"/>
  <c r="C76" i="58"/>
  <c r="AA77" i="58"/>
  <c r="AD77" i="58"/>
  <c r="AE77" i="58"/>
  <c r="C77" i="58"/>
  <c r="AA78" i="58"/>
  <c r="AD78" i="58"/>
  <c r="AE78" i="58"/>
  <c r="C78" i="58"/>
  <c r="AA79" i="58"/>
  <c r="AD79" i="58"/>
  <c r="AE79" i="58"/>
  <c r="C79" i="58"/>
  <c r="AA80" i="58"/>
  <c r="AD80" i="58"/>
  <c r="AE80" i="58"/>
  <c r="C80" i="58"/>
  <c r="AA81" i="58"/>
  <c r="AD81" i="58"/>
  <c r="AE81" i="58"/>
  <c r="C81" i="58"/>
  <c r="AA82" i="58"/>
  <c r="AD82" i="58"/>
  <c r="AE82" i="58"/>
  <c r="C82" i="58"/>
  <c r="AA83" i="58"/>
  <c r="AD83" i="58"/>
  <c r="AE83" i="58"/>
  <c r="C83" i="58"/>
  <c r="AA84" i="58"/>
  <c r="AD84" i="58"/>
  <c r="AE84" i="58"/>
  <c r="C84" i="58"/>
  <c r="AA85" i="58"/>
  <c r="AD85" i="58"/>
  <c r="AE85" i="58"/>
  <c r="C85" i="58"/>
  <c r="AA86" i="58"/>
  <c r="AD86" i="58"/>
  <c r="AE86" i="58"/>
  <c r="C86" i="58"/>
  <c r="AA87" i="58"/>
  <c r="AD87" i="58"/>
  <c r="AE87" i="58"/>
  <c r="C87" i="58"/>
  <c r="AA88" i="58"/>
  <c r="AD88" i="58"/>
  <c r="AE88" i="58"/>
  <c r="C88" i="58"/>
  <c r="AA89" i="58"/>
  <c r="AD89" i="58"/>
  <c r="AE89" i="58"/>
  <c r="C89" i="58"/>
  <c r="AA90" i="58"/>
  <c r="AD90" i="58"/>
  <c r="AE90" i="58"/>
  <c r="C90" i="58"/>
  <c r="AA91" i="58"/>
  <c r="AD91" i="58"/>
  <c r="AE91" i="58"/>
  <c r="C91" i="58"/>
  <c r="AA92" i="58"/>
  <c r="AD92" i="58"/>
  <c r="AE92" i="58"/>
  <c r="C92" i="58"/>
  <c r="AA93" i="58"/>
  <c r="AD93" i="58"/>
  <c r="AE93" i="58"/>
  <c r="C93" i="58"/>
  <c r="AA94" i="58"/>
  <c r="AD94" i="58"/>
  <c r="AE94" i="58"/>
  <c r="C94" i="58"/>
  <c r="AA95" i="58"/>
  <c r="AD95" i="58"/>
  <c r="AE95" i="58"/>
  <c r="C95" i="58"/>
  <c r="AA96" i="58"/>
  <c r="AD96" i="58"/>
  <c r="AE96" i="58"/>
  <c r="C96" i="58"/>
  <c r="AA97" i="58"/>
  <c r="AD97" i="58"/>
  <c r="AE97" i="58"/>
  <c r="C97" i="58"/>
  <c r="AA98" i="58"/>
  <c r="AD98" i="58"/>
  <c r="AE98" i="58"/>
  <c r="C98" i="58"/>
  <c r="AA99" i="58"/>
  <c r="AD99" i="58"/>
  <c r="AE99" i="58"/>
  <c r="C99" i="58"/>
  <c r="AA100" i="58"/>
  <c r="AD100" i="58"/>
  <c r="AE100" i="58"/>
  <c r="C100" i="58"/>
  <c r="AA101" i="58"/>
  <c r="AD101" i="58"/>
  <c r="AE101" i="58"/>
  <c r="C101" i="58"/>
  <c r="AA102" i="58"/>
  <c r="AD102" i="58"/>
  <c r="AE102" i="58"/>
  <c r="C102" i="58"/>
  <c r="AA103" i="58"/>
  <c r="AD103" i="58"/>
  <c r="AE103" i="58"/>
  <c r="C103" i="58"/>
  <c r="AA104" i="58"/>
  <c r="AD104" i="58"/>
  <c r="AE104" i="58"/>
  <c r="C104" i="58"/>
  <c r="AA105" i="58"/>
  <c r="AD105" i="58"/>
  <c r="AE105" i="58"/>
  <c r="C105" i="58"/>
  <c r="AA106" i="58"/>
  <c r="AD106" i="58"/>
  <c r="AE106" i="58"/>
  <c r="C106" i="58"/>
  <c r="AA107" i="58"/>
  <c r="AD107" i="58"/>
  <c r="AE107" i="58"/>
  <c r="C107" i="58"/>
  <c r="AA108" i="58"/>
  <c r="AD108" i="58"/>
  <c r="AE108" i="58"/>
  <c r="C108" i="58"/>
  <c r="AA109" i="58"/>
  <c r="AD109" i="58"/>
  <c r="AE109" i="58"/>
  <c r="C109" i="58"/>
  <c r="AA110" i="58"/>
  <c r="AD110" i="58"/>
  <c r="AE110" i="58"/>
  <c r="C110" i="58"/>
  <c r="AA111" i="58"/>
  <c r="AD111" i="58"/>
  <c r="AE111" i="58"/>
  <c r="C111" i="58"/>
  <c r="AA112" i="58"/>
  <c r="AD112" i="58"/>
  <c r="AE112" i="58"/>
  <c r="C112" i="58"/>
  <c r="AA113" i="58"/>
  <c r="AD113" i="58"/>
  <c r="AE113" i="58"/>
  <c r="C113" i="58"/>
  <c r="AA114" i="58"/>
  <c r="AD114" i="58"/>
  <c r="AE114" i="58"/>
  <c r="C114" i="58"/>
  <c r="AA115" i="58"/>
  <c r="AD115" i="58"/>
  <c r="AE115" i="58"/>
  <c r="C115" i="58"/>
  <c r="AA116" i="58"/>
  <c r="AD116" i="58"/>
  <c r="AE116" i="58"/>
  <c r="C116" i="58"/>
  <c r="AA117" i="58"/>
  <c r="AD117" i="58"/>
  <c r="AE117" i="58"/>
  <c r="C117" i="58"/>
  <c r="AA118" i="58"/>
  <c r="AD118" i="58"/>
  <c r="AE118" i="58"/>
  <c r="C118" i="58"/>
  <c r="AA119" i="58"/>
  <c r="AD119" i="58"/>
  <c r="AE119" i="58"/>
  <c r="C119" i="58"/>
  <c r="AA120" i="58"/>
  <c r="AD120" i="58"/>
  <c r="AE120" i="58"/>
  <c r="C120" i="58"/>
  <c r="AA121" i="58"/>
  <c r="AD121" i="58"/>
  <c r="AE121" i="58"/>
  <c r="C121" i="58"/>
  <c r="AA122" i="58"/>
  <c r="AD122" i="58"/>
  <c r="AE122" i="58"/>
  <c r="C122" i="58"/>
  <c r="AA123" i="58"/>
  <c r="AD123" i="58"/>
  <c r="AE123" i="58"/>
  <c r="C123" i="58"/>
  <c r="AA124" i="58"/>
  <c r="AD124" i="58"/>
  <c r="AE124" i="58"/>
  <c r="C124" i="58"/>
  <c r="AA125" i="58"/>
  <c r="AD125" i="58"/>
  <c r="AE125" i="58"/>
  <c r="C125" i="58"/>
  <c r="AA126" i="58"/>
  <c r="AD126" i="58"/>
  <c r="AE126" i="58"/>
  <c r="C126" i="58"/>
  <c r="AA127" i="58"/>
  <c r="AD127" i="58"/>
  <c r="AE127" i="58"/>
  <c r="C127" i="58"/>
  <c r="AA128" i="58"/>
  <c r="AD128" i="58"/>
  <c r="AE128" i="58"/>
  <c r="C128" i="58"/>
  <c r="AA129" i="58"/>
  <c r="AD129" i="58"/>
  <c r="AE129" i="58"/>
  <c r="C129" i="58"/>
  <c r="AA130" i="58"/>
  <c r="AD130" i="58"/>
  <c r="AE130" i="58"/>
  <c r="C130" i="58"/>
  <c r="AA131" i="58"/>
  <c r="AD131" i="58"/>
  <c r="AE131" i="58"/>
  <c r="C131" i="58"/>
  <c r="AA132" i="58"/>
  <c r="AD132" i="58"/>
  <c r="AE132" i="58"/>
  <c r="C132" i="58"/>
  <c r="AA133" i="58"/>
  <c r="AD133" i="58"/>
  <c r="AE133" i="58"/>
  <c r="C133" i="58"/>
  <c r="AA134" i="58"/>
  <c r="AD134" i="58"/>
  <c r="AE134" i="58"/>
  <c r="C134" i="58"/>
  <c r="AA135" i="58"/>
  <c r="AD135" i="58"/>
  <c r="AE135" i="58"/>
  <c r="C135" i="58"/>
  <c r="AA136" i="58"/>
  <c r="AD136" i="58"/>
  <c r="AE136" i="58"/>
  <c r="C136" i="58"/>
  <c r="AA137" i="58"/>
  <c r="AD137" i="58"/>
  <c r="AE137" i="58"/>
  <c r="C137" i="58"/>
  <c r="AA138" i="58"/>
  <c r="AD138" i="58"/>
  <c r="AE138" i="58"/>
  <c r="C138" i="58"/>
  <c r="AA139" i="58"/>
  <c r="AD139" i="58"/>
  <c r="AE139" i="58"/>
  <c r="C139" i="58"/>
  <c r="AA140" i="58"/>
  <c r="AD140" i="58"/>
  <c r="AE140" i="58"/>
  <c r="C140" i="58"/>
  <c r="AA141" i="58"/>
  <c r="AD141" i="58"/>
  <c r="AE141" i="58"/>
  <c r="C141" i="58"/>
  <c r="AA142" i="58"/>
  <c r="AD142" i="58"/>
  <c r="AE142" i="58"/>
  <c r="C142" i="58"/>
  <c r="AA143" i="58"/>
  <c r="AD143" i="58"/>
  <c r="AE143" i="58"/>
  <c r="C143" i="58"/>
  <c r="AA144" i="58"/>
  <c r="AD144" i="58"/>
  <c r="AE144" i="58"/>
  <c r="C144" i="58"/>
  <c r="AA145" i="58"/>
  <c r="AD145" i="58"/>
  <c r="AE145" i="58"/>
  <c r="C145" i="58"/>
  <c r="AA146" i="58"/>
  <c r="AD146" i="58"/>
  <c r="AE146" i="58"/>
  <c r="C146" i="58"/>
  <c r="AA147" i="58"/>
  <c r="AD147" i="58"/>
  <c r="AE147" i="58"/>
  <c r="C147" i="58"/>
  <c r="AA148" i="58"/>
  <c r="AD148" i="58"/>
  <c r="AE148" i="58"/>
  <c r="C148" i="58"/>
  <c r="AA149" i="58"/>
  <c r="AD149" i="58"/>
  <c r="AE149" i="58"/>
  <c r="C149" i="58"/>
  <c r="AA150" i="58"/>
  <c r="AD150" i="58"/>
  <c r="AE150" i="58"/>
  <c r="C150" i="58"/>
  <c r="AA151" i="58"/>
  <c r="AD151" i="58"/>
  <c r="AE151" i="58"/>
  <c r="C151" i="58"/>
  <c r="AA152" i="58"/>
  <c r="AD152" i="58"/>
  <c r="AE152" i="58"/>
  <c r="C152" i="58"/>
  <c r="AA153" i="58"/>
  <c r="AD153" i="58"/>
  <c r="AE153" i="58"/>
  <c r="C153" i="58"/>
  <c r="AA154" i="58"/>
  <c r="AD154" i="58"/>
  <c r="AE154" i="58"/>
  <c r="C154" i="58"/>
  <c r="AA155" i="58"/>
  <c r="AD155" i="58"/>
  <c r="AE155" i="58"/>
  <c r="C155" i="58"/>
  <c r="AA156" i="58"/>
  <c r="AD156" i="58"/>
  <c r="AE156" i="58"/>
  <c r="C156" i="58"/>
  <c r="AA157" i="58"/>
  <c r="AD157" i="58"/>
  <c r="AE157" i="58"/>
  <c r="C157" i="58"/>
  <c r="AA158" i="58"/>
  <c r="AD158" i="58"/>
  <c r="AE158" i="58"/>
  <c r="C158" i="58"/>
  <c r="AA159" i="58"/>
  <c r="AD159" i="58"/>
  <c r="AE159" i="58"/>
  <c r="C159" i="58"/>
  <c r="AA160" i="58"/>
  <c r="AD160" i="58"/>
  <c r="AE160" i="58"/>
  <c r="C160" i="58"/>
  <c r="AA161" i="58"/>
  <c r="AD161" i="58"/>
  <c r="AE161" i="58"/>
  <c r="C161" i="58"/>
  <c r="AA162" i="58"/>
  <c r="AD162" i="58"/>
  <c r="AE162" i="58"/>
  <c r="C162" i="58"/>
  <c r="AA163" i="58"/>
  <c r="AD163" i="58"/>
  <c r="AE163" i="58"/>
  <c r="C163" i="58"/>
  <c r="AA164" i="58"/>
  <c r="AD164" i="58"/>
  <c r="AE164" i="58"/>
  <c r="C164" i="58"/>
  <c r="AA165" i="58"/>
  <c r="AD165" i="58"/>
  <c r="AE165" i="58"/>
  <c r="C165" i="58"/>
  <c r="AA166" i="58"/>
  <c r="AD166" i="58"/>
  <c r="AE166" i="58"/>
  <c r="C166" i="58"/>
  <c r="AA167" i="58"/>
  <c r="AD167" i="58"/>
  <c r="AE167" i="58"/>
  <c r="C167" i="58"/>
  <c r="AA168" i="58"/>
  <c r="AD168" i="58"/>
  <c r="AE168" i="58"/>
  <c r="C168" i="58"/>
  <c r="AA169" i="58"/>
  <c r="AD169" i="58"/>
  <c r="AE169" i="58"/>
  <c r="C169" i="58"/>
  <c r="AA170" i="58"/>
  <c r="AD170" i="58"/>
  <c r="AE170" i="58"/>
  <c r="C170" i="58"/>
  <c r="AA171" i="58"/>
  <c r="AD171" i="58"/>
  <c r="AE171" i="58"/>
  <c r="C171" i="58"/>
  <c r="AA172" i="58"/>
  <c r="AD172" i="58"/>
  <c r="AE172" i="58"/>
  <c r="C172" i="58"/>
  <c r="AA173" i="58"/>
  <c r="AD173" i="58"/>
  <c r="AE173" i="58"/>
  <c r="C173" i="58"/>
  <c r="AA174" i="58"/>
  <c r="AD174" i="58"/>
  <c r="AE174" i="58"/>
  <c r="C174" i="58"/>
  <c r="AA175" i="58"/>
  <c r="AD175" i="58"/>
  <c r="AE175" i="58"/>
  <c r="C175" i="58"/>
  <c r="AA176" i="58"/>
  <c r="AD176" i="58"/>
  <c r="AE176" i="58"/>
  <c r="C176" i="58"/>
  <c r="AA177" i="58"/>
  <c r="AD177" i="58"/>
  <c r="AE177" i="58"/>
  <c r="C177" i="58"/>
  <c r="AA178" i="58"/>
  <c r="AD178" i="58"/>
  <c r="AE178" i="58"/>
  <c r="C178" i="58"/>
  <c r="AA179" i="58"/>
  <c r="AD179" i="58"/>
  <c r="AE179" i="58"/>
  <c r="C179" i="58"/>
  <c r="AA180" i="58"/>
  <c r="AD180" i="58"/>
  <c r="AE180" i="58"/>
  <c r="C180" i="58"/>
  <c r="AA181" i="58"/>
  <c r="AD181" i="58"/>
  <c r="AE181" i="58"/>
  <c r="C181" i="58"/>
  <c r="AA182" i="58"/>
  <c r="AD182" i="58"/>
  <c r="AE182" i="58"/>
  <c r="C182" i="58"/>
  <c r="AA183" i="58"/>
  <c r="AD183" i="58"/>
  <c r="AE183" i="58"/>
  <c r="C183" i="58"/>
  <c r="AA184" i="58"/>
  <c r="AD184" i="58"/>
  <c r="AE184" i="58"/>
  <c r="C184" i="58"/>
  <c r="AA185" i="58"/>
  <c r="AD185" i="58"/>
  <c r="AE185" i="58"/>
  <c r="C185" i="58"/>
  <c r="AA186" i="58"/>
  <c r="AD186" i="58"/>
  <c r="AE186" i="58"/>
  <c r="C186" i="58"/>
  <c r="AA187" i="58"/>
  <c r="AD187" i="58"/>
  <c r="AE187" i="58"/>
  <c r="C187" i="58"/>
  <c r="AA188" i="58"/>
  <c r="AD188" i="58"/>
  <c r="AE188" i="58"/>
  <c r="C188" i="58"/>
  <c r="AA189" i="58"/>
  <c r="AD189" i="58"/>
  <c r="AE189" i="58"/>
  <c r="C189" i="58"/>
  <c r="AA190" i="58"/>
  <c r="AD190" i="58"/>
  <c r="AE190" i="58"/>
  <c r="C190" i="58"/>
  <c r="AA191" i="58"/>
  <c r="AD191" i="58"/>
  <c r="AE191" i="58"/>
  <c r="C191" i="58"/>
  <c r="AA192" i="58"/>
  <c r="AD192" i="58"/>
  <c r="AE192" i="58"/>
  <c r="C192" i="58"/>
  <c r="AA193" i="58"/>
  <c r="AD193" i="58"/>
  <c r="AE193" i="58"/>
  <c r="C193" i="58"/>
  <c r="AA194" i="58"/>
  <c r="AD194" i="58"/>
  <c r="AE194" i="58"/>
  <c r="C194" i="58"/>
  <c r="AA195" i="58"/>
  <c r="AD195" i="58"/>
  <c r="AE195" i="58"/>
  <c r="C195" i="58"/>
  <c r="AA196" i="58"/>
  <c r="AD196" i="58"/>
  <c r="AE196" i="58"/>
  <c r="C196" i="58"/>
  <c r="AA197" i="58"/>
  <c r="AD197" i="58"/>
  <c r="AE197" i="58"/>
  <c r="C197" i="58"/>
  <c r="AA198" i="58"/>
  <c r="AD198" i="58"/>
  <c r="AE198" i="58"/>
  <c r="C198" i="58"/>
  <c r="AA199" i="58"/>
  <c r="AD199" i="58"/>
  <c r="AE199" i="58"/>
  <c r="C199" i="58"/>
  <c r="AA200" i="58"/>
  <c r="AD200" i="58"/>
  <c r="AE200" i="58"/>
  <c r="C200" i="58"/>
  <c r="AA201" i="58"/>
  <c r="AD201" i="58"/>
  <c r="AE201" i="58"/>
  <c r="C201" i="58"/>
  <c r="AA202" i="58"/>
  <c r="AD202" i="58"/>
  <c r="AE202" i="58"/>
  <c r="C202" i="58"/>
  <c r="AA203" i="58"/>
  <c r="AD203" i="58"/>
  <c r="AE203" i="58"/>
  <c r="C203" i="58"/>
  <c r="AA204" i="58"/>
  <c r="AD204" i="58"/>
  <c r="AE204" i="58"/>
  <c r="C204" i="58"/>
  <c r="AA205" i="58"/>
  <c r="AD205" i="58"/>
  <c r="AE205" i="58"/>
  <c r="C205" i="58"/>
  <c r="AA206" i="58"/>
  <c r="AD206" i="58"/>
  <c r="AE206" i="58"/>
  <c r="C206" i="58"/>
  <c r="AA207" i="58"/>
  <c r="AD207" i="58"/>
  <c r="AE207" i="58"/>
  <c r="C207" i="58"/>
  <c r="AA208" i="58"/>
  <c r="AD208" i="58"/>
  <c r="AE208" i="58"/>
  <c r="C208" i="58"/>
  <c r="AA209" i="58"/>
  <c r="AD209" i="58"/>
  <c r="AE209" i="58"/>
  <c r="C209" i="58"/>
  <c r="AA210" i="58"/>
  <c r="AD210" i="58"/>
  <c r="AE210" i="58"/>
  <c r="C210" i="58"/>
  <c r="AA211" i="58"/>
  <c r="AD211" i="58"/>
  <c r="AE211" i="58"/>
  <c r="C211" i="58"/>
  <c r="AA212" i="58"/>
  <c r="AD212" i="58"/>
  <c r="AE212" i="58"/>
  <c r="C212" i="58"/>
  <c r="AA213" i="58"/>
  <c r="AD213" i="58"/>
  <c r="AE213" i="58"/>
  <c r="C213" i="58"/>
  <c r="AA214" i="58"/>
  <c r="AD214" i="58"/>
  <c r="AE214" i="58"/>
  <c r="C214" i="58"/>
  <c r="AA215" i="58"/>
  <c r="AD215" i="58"/>
  <c r="AE215" i="58"/>
  <c r="C215" i="58"/>
  <c r="AA216" i="58"/>
  <c r="AD216" i="58"/>
  <c r="AE216" i="58"/>
  <c r="C216" i="58"/>
  <c r="AA217" i="58"/>
  <c r="AD217" i="58"/>
  <c r="AE217" i="58"/>
  <c r="C217" i="58"/>
  <c r="AA218" i="58"/>
  <c r="AD218" i="58"/>
  <c r="AE218" i="58"/>
  <c r="C218" i="58"/>
  <c r="AA219" i="58"/>
  <c r="AD219" i="58"/>
  <c r="AE219" i="58"/>
  <c r="C219" i="58"/>
  <c r="AA220" i="58"/>
  <c r="AD220" i="58"/>
  <c r="AE220" i="58"/>
  <c r="C220" i="58"/>
  <c r="AA221" i="58"/>
  <c r="AD221" i="58"/>
  <c r="AE221" i="58"/>
  <c r="C221" i="58"/>
  <c r="AA222" i="58"/>
  <c r="AD222" i="58"/>
  <c r="AE222" i="58"/>
  <c r="C222" i="58"/>
  <c r="AA223" i="58"/>
  <c r="AD223" i="58"/>
  <c r="AE223" i="58"/>
  <c r="C223" i="58"/>
  <c r="AA224" i="58"/>
  <c r="AD224" i="58"/>
  <c r="AE224" i="58"/>
  <c r="C224" i="58"/>
  <c r="AA225" i="58"/>
  <c r="AD225" i="58"/>
  <c r="AE225" i="58"/>
  <c r="C225" i="58"/>
  <c r="AA226" i="58"/>
  <c r="AD226" i="58"/>
  <c r="AE226" i="58"/>
  <c r="C226" i="58"/>
  <c r="AA227" i="58"/>
  <c r="AD227" i="58"/>
  <c r="AE227" i="58"/>
  <c r="C227" i="58"/>
  <c r="AA228" i="58"/>
  <c r="AD228" i="58"/>
  <c r="AE228" i="58"/>
  <c r="C228" i="58"/>
  <c r="AA229" i="58"/>
  <c r="AD229" i="58"/>
  <c r="AE229" i="58"/>
  <c r="C229" i="58"/>
  <c r="AA230" i="58"/>
  <c r="AD230" i="58"/>
  <c r="AE230" i="58"/>
  <c r="C230" i="58"/>
  <c r="AA231" i="58"/>
  <c r="AD231" i="58"/>
  <c r="AE231" i="58"/>
  <c r="C231" i="58"/>
  <c r="AA232" i="58"/>
  <c r="AD232" i="58"/>
  <c r="AE232" i="58"/>
  <c r="C232" i="58"/>
  <c r="AA233" i="58"/>
  <c r="AD233" i="58"/>
  <c r="AE233" i="58"/>
  <c r="C233" i="58"/>
  <c r="AA234" i="58"/>
  <c r="AD234" i="58"/>
  <c r="AE234" i="58"/>
  <c r="C234" i="58"/>
  <c r="AA235" i="58"/>
  <c r="AD235" i="58"/>
  <c r="AE235" i="58"/>
  <c r="C235" i="58"/>
  <c r="AA236" i="58"/>
  <c r="AD236" i="58"/>
  <c r="AE236" i="58"/>
  <c r="C236" i="58"/>
  <c r="AA237" i="58"/>
  <c r="AD237" i="58"/>
  <c r="AE237" i="58"/>
  <c r="C237" i="58"/>
  <c r="AA238" i="58"/>
  <c r="AD238" i="58"/>
  <c r="AE238" i="58"/>
  <c r="C238" i="58"/>
  <c r="AA239" i="58"/>
  <c r="AD239" i="58"/>
  <c r="AE239" i="58"/>
  <c r="C239" i="58"/>
  <c r="AA240" i="58"/>
  <c r="AD240" i="58"/>
  <c r="AE240" i="58"/>
  <c r="C240" i="58"/>
  <c r="AA241" i="58"/>
  <c r="AD241" i="58"/>
  <c r="AE241" i="58"/>
  <c r="C241" i="58"/>
  <c r="AA242" i="58"/>
  <c r="AD242" i="58"/>
  <c r="AE242" i="58"/>
  <c r="C242" i="58"/>
  <c r="AA243" i="58"/>
  <c r="AD243" i="58"/>
  <c r="AE243" i="58"/>
  <c r="C243" i="58"/>
  <c r="AA244" i="58"/>
  <c r="AD244" i="58"/>
  <c r="AE244" i="58"/>
  <c r="C244" i="58"/>
  <c r="AA245" i="58"/>
  <c r="AD245" i="58"/>
  <c r="AE245" i="58"/>
  <c r="C245" i="58"/>
  <c r="AA246" i="58"/>
  <c r="AD246" i="58"/>
  <c r="AE246" i="58"/>
  <c r="C246" i="58"/>
  <c r="AA247" i="58"/>
  <c r="AD247" i="58"/>
  <c r="AE247" i="58"/>
  <c r="C247" i="58"/>
  <c r="AA248" i="58"/>
  <c r="AD248" i="58"/>
  <c r="AE248" i="58"/>
  <c r="C248" i="58"/>
  <c r="AA249" i="58"/>
  <c r="AD249" i="58"/>
  <c r="AE249" i="58"/>
  <c r="C249" i="58"/>
  <c r="AA250" i="58"/>
  <c r="AD250" i="58"/>
  <c r="AE250" i="58"/>
  <c r="C250" i="58"/>
  <c r="AA251" i="58"/>
  <c r="AD251" i="58"/>
  <c r="AE251" i="58"/>
  <c r="C251" i="58"/>
  <c r="AA252" i="58"/>
  <c r="AD252" i="58"/>
  <c r="AE252" i="58"/>
  <c r="C252" i="58"/>
  <c r="AA253" i="58"/>
  <c r="AD253" i="58"/>
  <c r="AE253" i="58"/>
  <c r="C253" i="58"/>
  <c r="AA254" i="58"/>
  <c r="AD254" i="58"/>
  <c r="AE254" i="58"/>
  <c r="C254" i="58"/>
  <c r="AA255" i="58"/>
  <c r="AD255" i="58"/>
  <c r="AE255" i="58"/>
  <c r="C255" i="58"/>
  <c r="AA256" i="58"/>
  <c r="AD256" i="58"/>
  <c r="AE256" i="58"/>
  <c r="C256" i="58"/>
  <c r="AA257" i="58"/>
  <c r="AD257" i="58"/>
  <c r="AE257" i="58"/>
  <c r="C257" i="58"/>
  <c r="AA258" i="58"/>
  <c r="AD258" i="58"/>
  <c r="AE258" i="58"/>
  <c r="C258" i="58"/>
  <c r="AA259" i="58"/>
  <c r="AD259" i="58"/>
  <c r="AE259" i="58"/>
  <c r="C259" i="58"/>
  <c r="AA260" i="58"/>
  <c r="AD260" i="58"/>
  <c r="AE260" i="58"/>
  <c r="C260" i="58"/>
  <c r="AA261" i="58"/>
  <c r="AD261" i="58"/>
  <c r="AE261" i="58"/>
  <c r="C261" i="58"/>
  <c r="AA262" i="58"/>
  <c r="AD262" i="58"/>
  <c r="AE262" i="58"/>
  <c r="C262" i="58"/>
  <c r="AA263" i="58"/>
  <c r="AD263" i="58"/>
  <c r="AE263" i="58"/>
  <c r="C263" i="58"/>
  <c r="AA264" i="58"/>
  <c r="AD264" i="58"/>
  <c r="AE264" i="58"/>
  <c r="C264" i="58"/>
  <c r="AA265" i="58"/>
  <c r="AD265" i="58"/>
  <c r="AE265" i="58"/>
  <c r="C265" i="58"/>
  <c r="AA266" i="58"/>
  <c r="AD266" i="58"/>
  <c r="AE266" i="58"/>
  <c r="C266" i="58"/>
  <c r="AA267" i="58"/>
  <c r="AD267" i="58"/>
  <c r="AE267" i="58"/>
  <c r="C267" i="58"/>
  <c r="AA268" i="58"/>
  <c r="AD268" i="58"/>
  <c r="AE268" i="58"/>
  <c r="C268" i="58"/>
  <c r="AA269" i="58"/>
  <c r="AD269" i="58"/>
  <c r="AE269" i="58"/>
  <c r="C269" i="58"/>
  <c r="AA270" i="58"/>
  <c r="AD270" i="58"/>
  <c r="AE270" i="58"/>
  <c r="C270" i="58"/>
  <c r="AA271" i="58"/>
  <c r="AD271" i="58"/>
  <c r="AE271" i="58"/>
  <c r="C271" i="58"/>
  <c r="AA272" i="58"/>
  <c r="AD272" i="58"/>
  <c r="AE272" i="58"/>
  <c r="C272" i="58"/>
  <c r="AA273" i="58"/>
  <c r="AD273" i="58"/>
  <c r="AE273" i="58"/>
  <c r="C273" i="58"/>
  <c r="AA274" i="58"/>
  <c r="AD274" i="58"/>
  <c r="AE274" i="58"/>
  <c r="C274" i="58"/>
  <c r="AA275" i="58"/>
  <c r="AD275" i="58"/>
  <c r="AE275" i="58"/>
  <c r="C275" i="58"/>
  <c r="AA276" i="58"/>
  <c r="AD276" i="58"/>
  <c r="AE276" i="58"/>
  <c r="C276" i="58"/>
  <c r="AA277" i="58"/>
  <c r="AD277" i="58"/>
  <c r="AE277" i="58"/>
  <c r="C277" i="58"/>
  <c r="AA278" i="58"/>
  <c r="AD278" i="58"/>
  <c r="AE278" i="58"/>
  <c r="C278" i="58"/>
  <c r="AA279" i="58"/>
  <c r="AD279" i="58"/>
  <c r="AE279" i="58"/>
  <c r="C279" i="58"/>
  <c r="AA280" i="58"/>
  <c r="AD280" i="58"/>
  <c r="AE280" i="58"/>
  <c r="C280" i="58"/>
  <c r="AA281" i="58"/>
  <c r="AD281" i="58"/>
  <c r="AE281" i="58"/>
  <c r="C281" i="58"/>
  <c r="AA282" i="58"/>
  <c r="AD282" i="58"/>
  <c r="AE282" i="58"/>
  <c r="C282" i="58"/>
  <c r="AA283" i="58"/>
  <c r="AD283" i="58"/>
  <c r="AE283" i="58"/>
  <c r="C283" i="58"/>
  <c r="AA284" i="58"/>
  <c r="AD284" i="58"/>
  <c r="AE284" i="58"/>
  <c r="C284" i="58"/>
  <c r="AA285" i="58"/>
  <c r="AD285" i="58"/>
  <c r="AE285" i="58"/>
  <c r="C285" i="58"/>
  <c r="AA286" i="58"/>
  <c r="AD286" i="58"/>
  <c r="AE286" i="58"/>
  <c r="C286" i="58"/>
  <c r="AA287" i="58"/>
  <c r="AD287" i="58"/>
  <c r="AE287" i="58"/>
  <c r="C287" i="58"/>
  <c r="AA288" i="58"/>
  <c r="AD288" i="58"/>
  <c r="AE288" i="58"/>
  <c r="C288" i="58"/>
  <c r="AA289" i="58"/>
  <c r="AD289" i="58"/>
  <c r="AE289" i="58"/>
  <c r="C289" i="58"/>
  <c r="AA290" i="58"/>
  <c r="AD290" i="58"/>
  <c r="AE290" i="58"/>
  <c r="C290" i="58"/>
  <c r="AA291" i="58"/>
  <c r="AD291" i="58"/>
  <c r="AE291" i="58"/>
  <c r="C291" i="58"/>
  <c r="AA292" i="58"/>
  <c r="AD292" i="58"/>
  <c r="AE292" i="58"/>
  <c r="C292" i="58"/>
  <c r="AA293" i="58"/>
  <c r="AD293" i="58"/>
  <c r="AE293" i="58"/>
  <c r="C293" i="58"/>
  <c r="AA294" i="58"/>
  <c r="AD294" i="58"/>
  <c r="AE294" i="58"/>
  <c r="C294" i="58"/>
  <c r="AA295" i="58"/>
  <c r="AD295" i="58"/>
  <c r="AE295" i="58"/>
  <c r="C295" i="58"/>
  <c r="AA296" i="58"/>
  <c r="AD296" i="58"/>
  <c r="AE296" i="58"/>
  <c r="C296" i="58"/>
  <c r="AA297" i="58"/>
  <c r="AD297" i="58"/>
  <c r="AE297" i="58"/>
  <c r="C297" i="58"/>
  <c r="AA298" i="58"/>
  <c r="AD298" i="58"/>
  <c r="AE298" i="58"/>
  <c r="C298" i="58"/>
  <c r="AA299" i="58"/>
  <c r="AD299" i="58"/>
  <c r="AE299" i="58"/>
  <c r="C299" i="58"/>
  <c r="AA300" i="58"/>
  <c r="AD300" i="58"/>
  <c r="AE300" i="58"/>
  <c r="C300" i="58"/>
  <c r="AA301" i="58"/>
  <c r="AD301" i="58"/>
  <c r="AE301" i="58"/>
  <c r="C301" i="58"/>
  <c r="AA302" i="58"/>
  <c r="AD302" i="58"/>
  <c r="AE302" i="58"/>
  <c r="C302" i="58"/>
  <c r="AA303" i="58"/>
  <c r="AD303" i="58"/>
  <c r="AE303" i="58"/>
  <c r="C303" i="58"/>
  <c r="AA304" i="58"/>
  <c r="AD304" i="58"/>
  <c r="AE304" i="58"/>
  <c r="C304" i="58"/>
  <c r="AA305" i="58"/>
  <c r="AD305" i="58"/>
  <c r="AE305" i="58"/>
  <c r="C305" i="58"/>
  <c r="AA306" i="58"/>
  <c r="AD306" i="58"/>
  <c r="AE306" i="58"/>
  <c r="C306" i="58"/>
  <c r="AA307" i="58"/>
  <c r="AD307" i="58"/>
  <c r="AE307" i="58"/>
  <c r="C307" i="58"/>
  <c r="AA308" i="58"/>
  <c r="AD308" i="58"/>
  <c r="AE308" i="58"/>
  <c r="C308" i="58"/>
  <c r="AA309" i="58"/>
  <c r="AD309" i="58"/>
  <c r="AE309" i="58"/>
  <c r="C309" i="58"/>
  <c r="AA310" i="58"/>
  <c r="AD310" i="58"/>
  <c r="AE310" i="58"/>
  <c r="C310" i="58"/>
  <c r="AA311" i="58"/>
  <c r="AD311" i="58"/>
  <c r="AE311" i="58"/>
  <c r="C311" i="58"/>
  <c r="AA312" i="58"/>
  <c r="AD312" i="58"/>
  <c r="AE312" i="58"/>
  <c r="C312" i="58"/>
  <c r="AA313" i="58"/>
  <c r="AD313" i="58"/>
  <c r="AE313" i="58"/>
  <c r="C313" i="58"/>
  <c r="AA314" i="58"/>
  <c r="AD314" i="58"/>
  <c r="AE314" i="58"/>
  <c r="C314" i="58"/>
  <c r="AA315" i="58"/>
  <c r="AD315" i="58"/>
  <c r="AE315" i="58"/>
  <c r="C315" i="58"/>
  <c r="AA316" i="58"/>
  <c r="AD316" i="58"/>
  <c r="AE316" i="58"/>
  <c r="C316" i="58"/>
  <c r="AA317" i="58"/>
  <c r="AD317" i="58"/>
  <c r="AE317" i="58"/>
  <c r="C317" i="58"/>
  <c r="AA318" i="58"/>
  <c r="AD318" i="58"/>
  <c r="AE318" i="58"/>
  <c r="C318" i="58"/>
  <c r="AA319" i="58"/>
  <c r="AD319" i="58"/>
  <c r="AE319" i="58"/>
  <c r="C319" i="58"/>
  <c r="AA320" i="58"/>
  <c r="AD320" i="58"/>
  <c r="AE320" i="58"/>
  <c r="C320" i="58"/>
  <c r="AA321" i="58"/>
  <c r="AD321" i="58"/>
  <c r="AE321" i="58"/>
  <c r="C321" i="58"/>
  <c r="AA322" i="58"/>
  <c r="AD322" i="58"/>
  <c r="AE322" i="58"/>
  <c r="C322" i="58"/>
  <c r="AA323" i="58"/>
  <c r="AD323" i="58"/>
  <c r="AE323" i="58"/>
  <c r="C323" i="58"/>
  <c r="AA324" i="58"/>
  <c r="AD324" i="58"/>
  <c r="AE324" i="58"/>
  <c r="C324" i="58"/>
  <c r="AA325" i="58"/>
  <c r="AD325" i="58"/>
  <c r="AE325" i="58"/>
  <c r="C325" i="58"/>
  <c r="AA326" i="58"/>
  <c r="AD326" i="58"/>
  <c r="AE326" i="58"/>
  <c r="C326" i="58"/>
  <c r="AA327" i="58"/>
  <c r="AD327" i="58"/>
  <c r="AE327" i="58"/>
  <c r="C327" i="58"/>
  <c r="AA328" i="58"/>
  <c r="AD328" i="58"/>
  <c r="AE328" i="58"/>
  <c r="C328" i="58"/>
  <c r="AA329" i="58"/>
  <c r="AD329" i="58"/>
  <c r="AE329" i="58"/>
  <c r="C329" i="58"/>
  <c r="AA330" i="58"/>
  <c r="AD330" i="58"/>
  <c r="AE330" i="58"/>
  <c r="C330" i="58"/>
  <c r="AA331" i="58"/>
  <c r="AD331" i="58"/>
  <c r="AE331" i="58"/>
  <c r="C331" i="58"/>
  <c r="AA332" i="58"/>
  <c r="AD332" i="58"/>
  <c r="AE332" i="58"/>
  <c r="C332" i="58"/>
  <c r="AA333" i="58"/>
  <c r="AD333" i="58"/>
  <c r="AE333" i="58"/>
  <c r="C333" i="58"/>
  <c r="AA334" i="58"/>
  <c r="AD334" i="58"/>
  <c r="AE334" i="58"/>
  <c r="C334" i="58"/>
  <c r="AA335" i="58"/>
  <c r="AD335" i="58"/>
  <c r="AE335" i="58"/>
  <c r="C335" i="58"/>
  <c r="AA336" i="58"/>
  <c r="AD336" i="58"/>
  <c r="AE336" i="58"/>
  <c r="C336" i="58"/>
  <c r="AA337" i="58"/>
  <c r="AD337" i="58"/>
  <c r="AE337" i="58"/>
  <c r="C337" i="58"/>
  <c r="AA338" i="58"/>
  <c r="AD338" i="58"/>
  <c r="AE338" i="58"/>
  <c r="C338" i="58"/>
  <c r="AA339" i="58"/>
  <c r="AD339" i="58"/>
  <c r="AE339" i="58"/>
  <c r="C339" i="58"/>
  <c r="AA340" i="58"/>
  <c r="AD340" i="58"/>
  <c r="AE340" i="58"/>
  <c r="C340" i="58"/>
  <c r="AA341" i="58"/>
  <c r="AD341" i="58"/>
  <c r="AE341" i="58"/>
  <c r="C341" i="58"/>
  <c r="AA342" i="58"/>
  <c r="AD342" i="58"/>
  <c r="AE342" i="58"/>
  <c r="C342" i="58"/>
  <c r="AA343" i="58"/>
  <c r="AD343" i="58"/>
  <c r="AE343" i="58"/>
  <c r="C343" i="58"/>
  <c r="AA344" i="58"/>
  <c r="AD344" i="58"/>
  <c r="AE344" i="58"/>
  <c r="C344" i="58"/>
  <c r="AA345" i="58"/>
  <c r="AD345" i="58"/>
  <c r="AE345" i="58"/>
  <c r="C345" i="58"/>
  <c r="AA346" i="58"/>
  <c r="AD346" i="58"/>
  <c r="AE346" i="58"/>
  <c r="C346" i="58"/>
  <c r="AA347" i="58"/>
  <c r="AD347" i="58"/>
  <c r="AE347" i="58"/>
  <c r="C347" i="58"/>
  <c r="AA348" i="58"/>
  <c r="AD348" i="58"/>
  <c r="AE348" i="58"/>
  <c r="C348" i="58"/>
  <c r="AA349" i="58"/>
  <c r="AD349" i="58"/>
  <c r="AE349" i="58"/>
  <c r="C349" i="58"/>
  <c r="AA350" i="58"/>
  <c r="AD350" i="58"/>
  <c r="AE350" i="58"/>
  <c r="C350" i="58"/>
  <c r="AA351" i="58"/>
  <c r="AD351" i="58"/>
  <c r="AE351" i="58"/>
  <c r="C351" i="58"/>
  <c r="AB81" i="50"/>
  <c r="Y81" i="50"/>
  <c r="X81" i="50"/>
  <c r="U81" i="50"/>
  <c r="AB80" i="50"/>
  <c r="Y80" i="50"/>
  <c r="X80" i="50"/>
  <c r="U80" i="50"/>
  <c r="AB79" i="50"/>
  <c r="Y79" i="50"/>
  <c r="X79" i="50"/>
  <c r="U79" i="50"/>
  <c r="AB78" i="50"/>
  <c r="Y78" i="50"/>
  <c r="X78" i="50"/>
  <c r="U78" i="50"/>
  <c r="AB77" i="50"/>
  <c r="Y77" i="50"/>
  <c r="X77" i="50"/>
  <c r="U77" i="50"/>
  <c r="AB76" i="50"/>
  <c r="Y76" i="50"/>
  <c r="X76" i="50"/>
  <c r="U76" i="50"/>
  <c r="AB75" i="50"/>
  <c r="Y75" i="50"/>
  <c r="X75" i="50"/>
  <c r="U75" i="50"/>
  <c r="AB74" i="50"/>
  <c r="Y74" i="50"/>
  <c r="X74" i="50"/>
  <c r="U74" i="50"/>
  <c r="AB73" i="50"/>
  <c r="Y73" i="50"/>
  <c r="X73" i="50"/>
  <c r="U73" i="50"/>
  <c r="AB72" i="50"/>
  <c r="Y72" i="50"/>
  <c r="X72" i="50"/>
  <c r="U72" i="50"/>
  <c r="AB71" i="50"/>
  <c r="Y71" i="50"/>
  <c r="X71" i="50"/>
  <c r="U71" i="50"/>
  <c r="AB70" i="50"/>
  <c r="Y70" i="50"/>
  <c r="X70" i="50"/>
  <c r="U70" i="50"/>
  <c r="AB69" i="50"/>
  <c r="Y69" i="50"/>
  <c r="X69" i="50"/>
  <c r="U69" i="50"/>
  <c r="AB68" i="50"/>
  <c r="Y68" i="50"/>
  <c r="X68" i="50"/>
  <c r="U68" i="50"/>
  <c r="AB67" i="50"/>
  <c r="Y67" i="50"/>
  <c r="X67" i="50"/>
  <c r="U67" i="50"/>
  <c r="AB66" i="50"/>
  <c r="Y66" i="50"/>
  <c r="X66" i="50"/>
  <c r="U66" i="50"/>
  <c r="AB65" i="50"/>
  <c r="Y65" i="50"/>
  <c r="X65" i="50"/>
  <c r="U65" i="50"/>
  <c r="AB64" i="50"/>
  <c r="Y64" i="50"/>
  <c r="X64" i="50"/>
  <c r="U64" i="50"/>
  <c r="AB63" i="50"/>
  <c r="Y63" i="50"/>
  <c r="X63" i="50"/>
  <c r="U63" i="50"/>
  <c r="AB62" i="50"/>
  <c r="Y62" i="50"/>
  <c r="X62" i="50"/>
  <c r="U62" i="50"/>
  <c r="AB61" i="50"/>
  <c r="Y61" i="50"/>
  <c r="X61" i="50"/>
  <c r="U61" i="50"/>
  <c r="AB60" i="50"/>
  <c r="Y60" i="50"/>
  <c r="X60" i="50"/>
  <c r="U60" i="50"/>
  <c r="AB59" i="50"/>
  <c r="Y59" i="50"/>
  <c r="X59" i="50"/>
  <c r="U59" i="50"/>
  <c r="AB58" i="50"/>
  <c r="Y58" i="50"/>
  <c r="X58" i="50"/>
  <c r="U58" i="50"/>
  <c r="AB57" i="50"/>
  <c r="Y57" i="50"/>
  <c r="X57" i="50"/>
  <c r="U57" i="50"/>
  <c r="AB56" i="50"/>
  <c r="Y56" i="50"/>
  <c r="X56" i="50"/>
  <c r="U56" i="50"/>
  <c r="AB55" i="50"/>
  <c r="Y55" i="50"/>
  <c r="X55" i="50"/>
  <c r="U55" i="50"/>
  <c r="AB54" i="50"/>
  <c r="Y54" i="50"/>
  <c r="X54" i="50"/>
  <c r="U54" i="50"/>
  <c r="AB53" i="50"/>
  <c r="Y53" i="50"/>
  <c r="X53" i="50"/>
  <c r="U53" i="50"/>
  <c r="AB52" i="50"/>
  <c r="Y52" i="50"/>
  <c r="X52" i="50"/>
  <c r="U52" i="50"/>
  <c r="AB51" i="50"/>
  <c r="Y51" i="50"/>
  <c r="X51" i="50"/>
  <c r="U51" i="50"/>
  <c r="AB50" i="50"/>
  <c r="Y50" i="50"/>
  <c r="X50" i="50"/>
  <c r="U50" i="50"/>
  <c r="AB49" i="50"/>
  <c r="Y49" i="50"/>
  <c r="X49" i="50"/>
  <c r="U49" i="50"/>
  <c r="AB48" i="50"/>
  <c r="Y48" i="50"/>
  <c r="X48" i="50"/>
  <c r="U48" i="50"/>
  <c r="AB47" i="50"/>
  <c r="Y47" i="50"/>
  <c r="X47" i="50"/>
  <c r="U47" i="50"/>
  <c r="AB46" i="50"/>
  <c r="Y46" i="50"/>
  <c r="X46" i="50"/>
  <c r="U46" i="50"/>
  <c r="O81" i="50"/>
  <c r="J81" i="50"/>
  <c r="G81" i="50"/>
  <c r="B81" i="50"/>
  <c r="O80" i="50"/>
  <c r="J80" i="50"/>
  <c r="G80" i="50"/>
  <c r="B80" i="50"/>
  <c r="O79" i="50"/>
  <c r="J79" i="50"/>
  <c r="G79" i="50"/>
  <c r="B79" i="50"/>
  <c r="O78" i="50"/>
  <c r="J78" i="50"/>
  <c r="G78" i="50"/>
  <c r="B78" i="50"/>
  <c r="O77" i="50"/>
  <c r="J77" i="50"/>
  <c r="G77" i="50"/>
  <c r="B77" i="50"/>
  <c r="O76" i="50"/>
  <c r="J76" i="50"/>
  <c r="G76" i="50"/>
  <c r="B76" i="50"/>
  <c r="O75" i="50"/>
  <c r="J75" i="50"/>
  <c r="G75" i="50"/>
  <c r="B75" i="50"/>
  <c r="O74" i="50"/>
  <c r="J74" i="50"/>
  <c r="G74" i="50"/>
  <c r="B74" i="50"/>
  <c r="O73" i="50"/>
  <c r="J73" i="50"/>
  <c r="G73" i="50"/>
  <c r="B73" i="50"/>
  <c r="O72" i="50"/>
  <c r="J72" i="50"/>
  <c r="G72" i="50"/>
  <c r="B72" i="50"/>
  <c r="O71" i="50"/>
  <c r="J71" i="50"/>
  <c r="G71" i="50"/>
  <c r="B71" i="50"/>
  <c r="O70" i="50"/>
  <c r="J70" i="50"/>
  <c r="G70" i="50"/>
  <c r="B70" i="50"/>
  <c r="O69" i="50"/>
  <c r="J69" i="50"/>
  <c r="G69" i="50"/>
  <c r="B69" i="50"/>
  <c r="O68" i="50"/>
  <c r="J68" i="50"/>
  <c r="G68" i="50"/>
  <c r="B68" i="50"/>
  <c r="O67" i="50"/>
  <c r="J67" i="50"/>
  <c r="G67" i="50"/>
  <c r="B67" i="50"/>
  <c r="O66" i="50"/>
  <c r="J66" i="50"/>
  <c r="G66" i="50"/>
  <c r="B66" i="50"/>
  <c r="O65" i="50"/>
  <c r="J65" i="50"/>
  <c r="G65" i="50"/>
  <c r="B65" i="50"/>
  <c r="O64" i="50"/>
  <c r="J64" i="50"/>
  <c r="G64" i="50"/>
  <c r="B64" i="50"/>
  <c r="O63" i="50"/>
  <c r="J63" i="50"/>
  <c r="G63" i="50"/>
  <c r="B63" i="50"/>
  <c r="O62" i="50"/>
  <c r="J62" i="50"/>
  <c r="G62" i="50"/>
  <c r="B62" i="50"/>
  <c r="O61" i="50"/>
  <c r="J61" i="50"/>
  <c r="G61" i="50"/>
  <c r="B61" i="50"/>
  <c r="O60" i="50"/>
  <c r="J60" i="50"/>
  <c r="G60" i="50"/>
  <c r="B60" i="50"/>
  <c r="O59" i="50"/>
  <c r="J59" i="50"/>
  <c r="G59" i="50"/>
  <c r="B59" i="50"/>
  <c r="O58" i="50"/>
  <c r="J58" i="50"/>
  <c r="G58" i="50"/>
  <c r="B58" i="50"/>
  <c r="O57" i="50"/>
  <c r="J57" i="50"/>
  <c r="G57" i="50"/>
  <c r="B57" i="50"/>
  <c r="O56" i="50"/>
  <c r="J56" i="50"/>
  <c r="G56" i="50"/>
  <c r="B56" i="50"/>
  <c r="O55" i="50"/>
  <c r="J55" i="50"/>
  <c r="G55" i="50"/>
  <c r="B55" i="50"/>
  <c r="O54" i="50"/>
  <c r="J54" i="50"/>
  <c r="G54" i="50"/>
  <c r="B54" i="50"/>
  <c r="O53" i="50"/>
  <c r="J53" i="50"/>
  <c r="G53" i="50"/>
  <c r="B53" i="50"/>
  <c r="O52" i="50"/>
  <c r="J52" i="50"/>
  <c r="G52" i="50"/>
  <c r="B52" i="50"/>
  <c r="O51" i="50"/>
  <c r="J51" i="50"/>
  <c r="G51" i="50"/>
  <c r="B51" i="50"/>
  <c r="O50" i="50"/>
  <c r="J50" i="50"/>
  <c r="G50" i="50"/>
  <c r="B50" i="50"/>
  <c r="O49" i="50"/>
  <c r="J49" i="50"/>
  <c r="G49" i="50"/>
  <c r="B49" i="50"/>
  <c r="O48" i="50"/>
  <c r="J48" i="50"/>
  <c r="G48" i="50"/>
  <c r="B48" i="50"/>
  <c r="O47" i="50"/>
  <c r="J47" i="50"/>
  <c r="G47" i="50"/>
  <c r="B47" i="50"/>
  <c r="O46" i="50"/>
  <c r="J46" i="50"/>
  <c r="G46" i="50"/>
  <c r="B46" i="50"/>
  <c r="AB37" i="50"/>
  <c r="Y37" i="50"/>
  <c r="O37" i="50"/>
  <c r="X37" i="50"/>
  <c r="U37" i="50"/>
  <c r="AB36" i="50"/>
  <c r="Y36" i="50"/>
  <c r="O36" i="50"/>
  <c r="X36" i="50"/>
  <c r="U36" i="50"/>
  <c r="AB35" i="50"/>
  <c r="Y35" i="50"/>
  <c r="O35" i="50"/>
  <c r="X35" i="50"/>
  <c r="U35" i="50"/>
  <c r="AB34" i="50"/>
  <c r="Y34" i="50"/>
  <c r="O34" i="50"/>
  <c r="X34" i="50"/>
  <c r="U34" i="50"/>
  <c r="AB33" i="50"/>
  <c r="Y33" i="50"/>
  <c r="O33" i="50"/>
  <c r="X33" i="50"/>
  <c r="U33" i="50"/>
  <c r="AB32" i="50"/>
  <c r="Y32" i="50"/>
  <c r="O32" i="50"/>
  <c r="X32" i="50"/>
  <c r="U32" i="50"/>
  <c r="AB31" i="50"/>
  <c r="Y31" i="50"/>
  <c r="O31" i="50"/>
  <c r="X31" i="50"/>
  <c r="U31" i="50"/>
  <c r="AB30" i="50"/>
  <c r="Y30" i="50"/>
  <c r="O30" i="50"/>
  <c r="X30" i="50"/>
  <c r="U30" i="50"/>
  <c r="AB29" i="50"/>
  <c r="Y29" i="50"/>
  <c r="O29" i="50"/>
  <c r="X29" i="50"/>
  <c r="U29" i="50"/>
  <c r="AB28" i="50"/>
  <c r="Y28" i="50"/>
  <c r="O28" i="50"/>
  <c r="X28" i="50"/>
  <c r="U28" i="50"/>
  <c r="AB27" i="50"/>
  <c r="Y27" i="50"/>
  <c r="O27" i="50"/>
  <c r="X27" i="50"/>
  <c r="U27" i="50"/>
  <c r="AB26" i="50"/>
  <c r="Y26" i="50"/>
  <c r="O26" i="50"/>
  <c r="X26" i="50"/>
  <c r="U26" i="50"/>
  <c r="AB25" i="50"/>
  <c r="Y25" i="50"/>
  <c r="O25" i="50"/>
  <c r="X25" i="50"/>
  <c r="U25" i="50"/>
  <c r="AB24" i="50"/>
  <c r="Y24" i="50"/>
  <c r="O24" i="50"/>
  <c r="X24" i="50"/>
  <c r="U24" i="50"/>
  <c r="AB23" i="50"/>
  <c r="Y23" i="50"/>
  <c r="O23" i="50"/>
  <c r="X23" i="50"/>
  <c r="U23" i="50"/>
  <c r="AB22" i="50"/>
  <c r="Y22" i="50"/>
  <c r="O22" i="50"/>
  <c r="X22" i="50"/>
  <c r="U22" i="50"/>
  <c r="AB21" i="50"/>
  <c r="Y21" i="50"/>
  <c r="O21" i="50"/>
  <c r="X21" i="50"/>
  <c r="U21" i="50"/>
  <c r="AB20" i="50"/>
  <c r="Y20" i="50"/>
  <c r="O20" i="50"/>
  <c r="X20" i="50"/>
  <c r="U20" i="50"/>
  <c r="AB19" i="50"/>
  <c r="Y19" i="50"/>
  <c r="O19" i="50"/>
  <c r="X19" i="50"/>
  <c r="U19" i="50"/>
  <c r="AB18" i="50"/>
  <c r="Y18" i="50"/>
  <c r="O18" i="50"/>
  <c r="X18" i="50"/>
  <c r="U18" i="50"/>
  <c r="AB17" i="50"/>
  <c r="Y17" i="50"/>
  <c r="O17" i="50"/>
  <c r="X17" i="50"/>
  <c r="U17" i="50"/>
  <c r="J37" i="50"/>
  <c r="G37" i="50"/>
  <c r="B37" i="50"/>
  <c r="J36" i="50"/>
  <c r="G36" i="50"/>
  <c r="B36" i="50"/>
  <c r="J35" i="50"/>
  <c r="G35" i="50"/>
  <c r="B35" i="50"/>
  <c r="J34" i="50"/>
  <c r="G34" i="50"/>
  <c r="B34" i="50"/>
  <c r="J33" i="50"/>
  <c r="G33" i="50"/>
  <c r="B33" i="50"/>
  <c r="J32" i="50"/>
  <c r="G32" i="50"/>
  <c r="B32" i="50"/>
  <c r="J31" i="50"/>
  <c r="G31" i="50"/>
  <c r="B31" i="50"/>
  <c r="J30" i="50"/>
  <c r="G30" i="50"/>
  <c r="B30" i="50"/>
  <c r="J29" i="50"/>
  <c r="G29" i="50"/>
  <c r="B29" i="50"/>
  <c r="J28" i="50"/>
  <c r="G28" i="50"/>
  <c r="B28" i="50"/>
  <c r="J27" i="50"/>
  <c r="G27" i="50"/>
  <c r="B27" i="50"/>
  <c r="J26" i="50"/>
  <c r="G26" i="50"/>
  <c r="B26" i="50"/>
  <c r="J25" i="50"/>
  <c r="G25" i="50"/>
  <c r="B25" i="50"/>
  <c r="J24" i="50"/>
  <c r="G24" i="50"/>
  <c r="B24" i="50"/>
  <c r="J23" i="50"/>
  <c r="G23" i="50"/>
  <c r="B23" i="50"/>
  <c r="J22" i="50"/>
  <c r="G22" i="50"/>
  <c r="B22" i="50"/>
  <c r="J21" i="50"/>
  <c r="G21" i="50"/>
  <c r="B21" i="50"/>
  <c r="J20" i="50"/>
  <c r="G20" i="50"/>
  <c r="B20" i="50"/>
  <c r="J19" i="50"/>
  <c r="G19" i="50"/>
  <c r="B19" i="50"/>
  <c r="J18" i="50"/>
  <c r="G18" i="50"/>
  <c r="B18" i="50"/>
  <c r="J17" i="50"/>
  <c r="G17" i="50"/>
  <c r="B17" i="50"/>
  <c r="AB10" i="58"/>
  <c r="AF10" i="58"/>
  <c r="AG10" i="58"/>
  <c r="B10" i="58"/>
  <c r="AB11" i="58"/>
  <c r="AF11" i="58"/>
  <c r="AG11" i="58"/>
  <c r="B11" i="58"/>
  <c r="AB12" i="58"/>
  <c r="AF12" i="58"/>
  <c r="AG12" i="58"/>
  <c r="B12" i="58"/>
  <c r="AB13" i="58"/>
  <c r="AF13" i="58"/>
  <c r="AG13" i="58"/>
  <c r="B13" i="58"/>
  <c r="AB14" i="58"/>
  <c r="AF14" i="58"/>
  <c r="AG14" i="58"/>
  <c r="B14" i="58"/>
  <c r="AB15" i="58"/>
  <c r="AF15" i="58"/>
  <c r="AG15" i="58"/>
  <c r="B15" i="58"/>
  <c r="AB16" i="58"/>
  <c r="AF16" i="58"/>
  <c r="AG16" i="58"/>
  <c r="B16" i="58"/>
  <c r="AB17" i="58"/>
  <c r="AF17" i="58"/>
  <c r="AG17" i="58"/>
  <c r="B17" i="58"/>
  <c r="AB18" i="58"/>
  <c r="AF18" i="58"/>
  <c r="AG18" i="58"/>
  <c r="B18" i="58"/>
  <c r="AB19" i="58"/>
  <c r="AF19" i="58"/>
  <c r="AG19" i="58"/>
  <c r="B19" i="58"/>
  <c r="AB20" i="58"/>
  <c r="AF20" i="58"/>
  <c r="AG20" i="58"/>
  <c r="B20" i="58"/>
  <c r="AB21" i="58"/>
  <c r="AF21" i="58"/>
  <c r="AG21" i="58"/>
  <c r="B21" i="58"/>
  <c r="AB22" i="58"/>
  <c r="AF22" i="58"/>
  <c r="AG22" i="58"/>
  <c r="B22" i="58"/>
  <c r="AB23" i="58"/>
  <c r="AF23" i="58"/>
  <c r="AG23" i="58"/>
  <c r="B23" i="58"/>
  <c r="AB24" i="58"/>
  <c r="AF24" i="58"/>
  <c r="AG24" i="58"/>
  <c r="B24" i="58"/>
  <c r="AB25" i="58"/>
  <c r="AF25" i="58"/>
  <c r="AG25" i="58"/>
  <c r="B25" i="58"/>
  <c r="AB26" i="58"/>
  <c r="AF26" i="58"/>
  <c r="AG26" i="58"/>
  <c r="B26" i="58"/>
  <c r="AB27" i="58"/>
  <c r="AF27" i="58"/>
  <c r="AG27" i="58"/>
  <c r="B27" i="58"/>
  <c r="AB28" i="58"/>
  <c r="AF28" i="58"/>
  <c r="AG28" i="58"/>
  <c r="B28" i="58"/>
  <c r="AB29" i="58"/>
  <c r="AF29" i="58"/>
  <c r="AG29" i="58"/>
  <c r="B29" i="58"/>
  <c r="AB30" i="58"/>
  <c r="AF30" i="58"/>
  <c r="AG30" i="58"/>
  <c r="B30" i="58"/>
  <c r="AB31" i="58"/>
  <c r="AF31" i="58"/>
  <c r="AG31" i="58"/>
  <c r="B31" i="58"/>
  <c r="AB32" i="58"/>
  <c r="AF32" i="58"/>
  <c r="AG32" i="58"/>
  <c r="B32" i="58"/>
  <c r="AB33" i="58"/>
  <c r="AF33" i="58"/>
  <c r="AG33" i="58"/>
  <c r="B33" i="58"/>
  <c r="AB34" i="58"/>
  <c r="AF34" i="58"/>
  <c r="AG34" i="58"/>
  <c r="B34" i="58"/>
  <c r="AB35" i="58"/>
  <c r="AF35" i="58"/>
  <c r="AG35" i="58"/>
  <c r="B35" i="58"/>
  <c r="AB36" i="58"/>
  <c r="AF36" i="58"/>
  <c r="AG36" i="58"/>
  <c r="B36" i="58"/>
  <c r="AB37" i="58"/>
  <c r="AF37" i="58"/>
  <c r="AG37" i="58"/>
  <c r="B37" i="58"/>
  <c r="AB38" i="58"/>
  <c r="AF38" i="58"/>
  <c r="AG38" i="58"/>
  <c r="B38" i="58"/>
  <c r="AB39" i="58"/>
  <c r="AF39" i="58"/>
  <c r="AG39" i="58"/>
  <c r="B39" i="58"/>
  <c r="AB40" i="58"/>
  <c r="AF40" i="58"/>
  <c r="AG40" i="58"/>
  <c r="B40" i="58"/>
  <c r="AB41" i="58"/>
  <c r="AF41" i="58"/>
  <c r="AG41" i="58"/>
  <c r="B41" i="58"/>
  <c r="AB42" i="58"/>
  <c r="AF42" i="58"/>
  <c r="AG42" i="58"/>
  <c r="B42" i="58"/>
  <c r="AB43" i="58"/>
  <c r="AF43" i="58"/>
  <c r="AG43" i="58"/>
  <c r="B43" i="58"/>
  <c r="AB44" i="58"/>
  <c r="AF44" i="58"/>
  <c r="AG44" i="58"/>
  <c r="B44" i="58"/>
  <c r="AB45" i="58"/>
  <c r="AF45" i="58"/>
  <c r="AG45" i="58"/>
  <c r="B45" i="58"/>
  <c r="AB46" i="58"/>
  <c r="AF46" i="58"/>
  <c r="AG46" i="58"/>
  <c r="B46" i="58"/>
  <c r="AB47" i="58"/>
  <c r="AF47" i="58"/>
  <c r="AG47" i="58"/>
  <c r="B47" i="58"/>
  <c r="AB48" i="58"/>
  <c r="AF48" i="58"/>
  <c r="AG48" i="58"/>
  <c r="B48" i="58"/>
  <c r="AB49" i="58"/>
  <c r="AF49" i="58"/>
  <c r="AG49" i="58"/>
  <c r="B49" i="58"/>
  <c r="AB50" i="58"/>
  <c r="AF50" i="58"/>
  <c r="AG50" i="58"/>
  <c r="B50" i="58"/>
  <c r="AB51" i="58"/>
  <c r="AF51" i="58"/>
  <c r="AG51" i="58"/>
  <c r="B51" i="58"/>
  <c r="AB52" i="58"/>
  <c r="AF52" i="58"/>
  <c r="AG52" i="58"/>
  <c r="B52" i="58"/>
  <c r="AB53" i="58"/>
  <c r="AF53" i="58"/>
  <c r="AG53" i="58"/>
  <c r="B53" i="58"/>
  <c r="AB54" i="58"/>
  <c r="AF54" i="58"/>
  <c r="AG54" i="58"/>
  <c r="B54" i="58"/>
  <c r="AB55" i="58"/>
  <c r="AF55" i="58"/>
  <c r="AG55" i="58"/>
  <c r="B55" i="58"/>
  <c r="AB56" i="58"/>
  <c r="AF56" i="58"/>
  <c r="AG56" i="58"/>
  <c r="B56" i="58"/>
  <c r="AB57" i="58"/>
  <c r="AF57" i="58"/>
  <c r="AG57" i="58"/>
  <c r="B57" i="58"/>
  <c r="AB58" i="58"/>
  <c r="AF58" i="58"/>
  <c r="AG58" i="58"/>
  <c r="B58" i="58"/>
  <c r="AB59" i="58"/>
  <c r="AF59" i="58"/>
  <c r="AG59" i="58"/>
  <c r="B59" i="58"/>
  <c r="AB60" i="58"/>
  <c r="AF60" i="58"/>
  <c r="AG60" i="58"/>
  <c r="B60" i="58"/>
  <c r="AB61" i="58"/>
  <c r="AF61" i="58"/>
  <c r="AG61" i="58"/>
  <c r="B61" i="58"/>
  <c r="AB62" i="58"/>
  <c r="AF62" i="58"/>
  <c r="AG62" i="58"/>
  <c r="B62" i="58"/>
  <c r="AB63" i="58"/>
  <c r="AF63" i="58"/>
  <c r="AG63" i="58"/>
  <c r="B63" i="58"/>
  <c r="AB64" i="58"/>
  <c r="AF64" i="58"/>
  <c r="AG64" i="58"/>
  <c r="B64" i="58"/>
  <c r="AB65" i="58"/>
  <c r="AF65" i="58"/>
  <c r="AG65" i="58"/>
  <c r="B65" i="58"/>
  <c r="AB66" i="58"/>
  <c r="AF66" i="58"/>
  <c r="AG66" i="58"/>
  <c r="B66" i="58"/>
  <c r="AB67" i="58"/>
  <c r="AF67" i="58"/>
  <c r="AG67" i="58"/>
  <c r="B67" i="58"/>
  <c r="AB68" i="58"/>
  <c r="AF68" i="58"/>
  <c r="AG68" i="58"/>
  <c r="B68" i="58"/>
  <c r="AB69" i="58"/>
  <c r="AF69" i="58"/>
  <c r="AG69" i="58"/>
  <c r="B69" i="58"/>
  <c r="AB70" i="58"/>
  <c r="AF70" i="58"/>
  <c r="AG70" i="58"/>
  <c r="B70" i="58"/>
  <c r="AB71" i="58"/>
  <c r="AF71" i="58"/>
  <c r="AG71" i="58"/>
  <c r="B71" i="58"/>
  <c r="AB72" i="58"/>
  <c r="AF72" i="58"/>
  <c r="AG72" i="58"/>
  <c r="B72" i="58"/>
  <c r="AB73" i="58"/>
  <c r="AF73" i="58"/>
  <c r="AG73" i="58"/>
  <c r="B73" i="58"/>
  <c r="AB74" i="58"/>
  <c r="AF74" i="58"/>
  <c r="AG74" i="58"/>
  <c r="B74" i="58"/>
  <c r="AB75" i="58"/>
  <c r="AF75" i="58"/>
  <c r="AG75" i="58"/>
  <c r="B75" i="58"/>
  <c r="AB76" i="58"/>
  <c r="AF76" i="58"/>
  <c r="AG76" i="58"/>
  <c r="B76" i="58"/>
  <c r="AB77" i="58"/>
  <c r="AF77" i="58"/>
  <c r="AG77" i="58"/>
  <c r="B77" i="58"/>
  <c r="AB78" i="58"/>
  <c r="AF78" i="58"/>
  <c r="AG78" i="58"/>
  <c r="B78" i="58"/>
  <c r="AB79" i="58"/>
  <c r="AF79" i="58"/>
  <c r="AG79" i="58"/>
  <c r="B79" i="58"/>
  <c r="AB80" i="58"/>
  <c r="AF80" i="58"/>
  <c r="AG80" i="58"/>
  <c r="B80" i="58"/>
  <c r="AB81" i="58"/>
  <c r="AF81" i="58"/>
  <c r="AG81" i="58"/>
  <c r="B81" i="58"/>
  <c r="AB82" i="58"/>
  <c r="AF82" i="58"/>
  <c r="AG82" i="58"/>
  <c r="B82" i="58"/>
  <c r="AB83" i="58"/>
  <c r="AF83" i="58"/>
  <c r="AG83" i="58"/>
  <c r="B83" i="58"/>
  <c r="AB84" i="58"/>
  <c r="AF84" i="58"/>
  <c r="AG84" i="58"/>
  <c r="B84" i="58"/>
  <c r="AB85" i="58"/>
  <c r="AF85" i="58"/>
  <c r="AG85" i="58"/>
  <c r="B85" i="58"/>
  <c r="AB86" i="58"/>
  <c r="AF86" i="58"/>
  <c r="AG86" i="58"/>
  <c r="B86" i="58"/>
  <c r="AB87" i="58"/>
  <c r="AF87" i="58"/>
  <c r="AG87" i="58"/>
  <c r="B87" i="58"/>
  <c r="AB88" i="58"/>
  <c r="AF88" i="58"/>
  <c r="AG88" i="58"/>
  <c r="B88" i="58"/>
  <c r="AB89" i="58"/>
  <c r="AF89" i="58"/>
  <c r="AG89" i="58"/>
  <c r="B89" i="58"/>
  <c r="AB90" i="58"/>
  <c r="AF90" i="58"/>
  <c r="AG90" i="58"/>
  <c r="B90" i="58"/>
  <c r="AB91" i="58"/>
  <c r="AF91" i="58"/>
  <c r="AG91" i="58"/>
  <c r="B91" i="58"/>
  <c r="AB92" i="58"/>
  <c r="AF92" i="58"/>
  <c r="AG92" i="58"/>
  <c r="B92" i="58"/>
  <c r="AB93" i="58"/>
  <c r="AF93" i="58"/>
  <c r="AG93" i="58"/>
  <c r="B93" i="58"/>
  <c r="AB94" i="58"/>
  <c r="AF94" i="58"/>
  <c r="AG94" i="58"/>
  <c r="B94" i="58"/>
  <c r="AB95" i="58"/>
  <c r="AF95" i="58"/>
  <c r="AG95" i="58"/>
  <c r="B95" i="58"/>
  <c r="AB96" i="58"/>
  <c r="AF96" i="58"/>
  <c r="AG96" i="58"/>
  <c r="B96" i="58"/>
  <c r="AB97" i="58"/>
  <c r="AF97" i="58"/>
  <c r="AG97" i="58"/>
  <c r="B97" i="58"/>
  <c r="AB98" i="58"/>
  <c r="AF98" i="58"/>
  <c r="AG98" i="58"/>
  <c r="B98" i="58"/>
  <c r="AB99" i="58"/>
  <c r="AF99" i="58"/>
  <c r="AG99" i="58"/>
  <c r="B99" i="58"/>
  <c r="AB100" i="58"/>
  <c r="AF100" i="58"/>
  <c r="AG100" i="58"/>
  <c r="B100" i="58"/>
  <c r="AB101" i="58"/>
  <c r="AF101" i="58"/>
  <c r="AG101" i="58"/>
  <c r="B101" i="58"/>
  <c r="AB102" i="58"/>
  <c r="AF102" i="58"/>
  <c r="AG102" i="58"/>
  <c r="B102" i="58"/>
  <c r="AB103" i="58"/>
  <c r="AF103" i="58"/>
  <c r="AG103" i="58"/>
  <c r="B103" i="58"/>
  <c r="AB104" i="58"/>
  <c r="AF104" i="58"/>
  <c r="AG104" i="58"/>
  <c r="B104" i="58"/>
  <c r="AB105" i="58"/>
  <c r="AF105" i="58"/>
  <c r="AG105" i="58"/>
  <c r="B105" i="58"/>
  <c r="AB106" i="58"/>
  <c r="AF106" i="58"/>
  <c r="AG106" i="58"/>
  <c r="B106" i="58"/>
  <c r="AB107" i="58"/>
  <c r="AF107" i="58"/>
  <c r="AG107" i="58"/>
  <c r="B107" i="58"/>
  <c r="AB108" i="58"/>
  <c r="AF108" i="58"/>
  <c r="AG108" i="58"/>
  <c r="B108" i="58"/>
  <c r="AB109" i="58"/>
  <c r="AF109" i="58"/>
  <c r="AG109" i="58"/>
  <c r="B109" i="58"/>
  <c r="AB110" i="58"/>
  <c r="AF110" i="58"/>
  <c r="AG110" i="58"/>
  <c r="B110" i="58"/>
  <c r="AB111" i="58"/>
  <c r="AF111" i="58"/>
  <c r="AG111" i="58"/>
  <c r="B111" i="58"/>
  <c r="AB112" i="58"/>
  <c r="AF112" i="58"/>
  <c r="AG112" i="58"/>
  <c r="B112" i="58"/>
  <c r="AB113" i="58"/>
  <c r="AF113" i="58"/>
  <c r="AG113" i="58"/>
  <c r="B113" i="58"/>
  <c r="AB114" i="58"/>
  <c r="AF114" i="58"/>
  <c r="AG114" i="58"/>
  <c r="B114" i="58"/>
  <c r="AB115" i="58"/>
  <c r="AF115" i="58"/>
  <c r="AG115" i="58"/>
  <c r="B115" i="58"/>
  <c r="AB116" i="58"/>
  <c r="AF116" i="58"/>
  <c r="AG116" i="58"/>
  <c r="B116" i="58"/>
  <c r="AB117" i="58"/>
  <c r="AF117" i="58"/>
  <c r="AG117" i="58"/>
  <c r="B117" i="58"/>
  <c r="AB118" i="58"/>
  <c r="AF118" i="58"/>
  <c r="AG118" i="58"/>
  <c r="B118" i="58"/>
  <c r="AB119" i="58"/>
  <c r="AF119" i="58"/>
  <c r="AG119" i="58"/>
  <c r="B119" i="58"/>
  <c r="AB120" i="58"/>
  <c r="AF120" i="58"/>
  <c r="AG120" i="58"/>
  <c r="B120" i="58"/>
  <c r="AB121" i="58"/>
  <c r="AF121" i="58"/>
  <c r="AG121" i="58"/>
  <c r="B121" i="58"/>
  <c r="AB122" i="58"/>
  <c r="AF122" i="58"/>
  <c r="AG122" i="58"/>
  <c r="B122" i="58"/>
  <c r="AB123" i="58"/>
  <c r="AF123" i="58"/>
  <c r="AG123" i="58"/>
  <c r="B123" i="58"/>
  <c r="AB124" i="58"/>
  <c r="AF124" i="58"/>
  <c r="AG124" i="58"/>
  <c r="B124" i="58"/>
  <c r="AB125" i="58"/>
  <c r="AF125" i="58"/>
  <c r="AG125" i="58"/>
  <c r="B125" i="58"/>
  <c r="AB126" i="58"/>
  <c r="AF126" i="58"/>
  <c r="AG126" i="58"/>
  <c r="B126" i="58"/>
  <c r="AB127" i="58"/>
  <c r="AF127" i="58"/>
  <c r="AG127" i="58"/>
  <c r="B127" i="58"/>
  <c r="AB128" i="58"/>
  <c r="AF128" i="58"/>
  <c r="AG128" i="58"/>
  <c r="B128" i="58"/>
  <c r="AB129" i="58"/>
  <c r="AF129" i="58"/>
  <c r="AG129" i="58"/>
  <c r="B129" i="58"/>
  <c r="AB130" i="58"/>
  <c r="AF130" i="58"/>
  <c r="AG130" i="58"/>
  <c r="B130" i="58"/>
  <c r="AB131" i="58"/>
  <c r="AF131" i="58"/>
  <c r="AG131" i="58"/>
  <c r="B131" i="58"/>
  <c r="AB132" i="58"/>
  <c r="AF132" i="58"/>
  <c r="AG132" i="58"/>
  <c r="B132" i="58"/>
  <c r="AB133" i="58"/>
  <c r="AF133" i="58"/>
  <c r="AG133" i="58"/>
  <c r="B133" i="58"/>
  <c r="AB134" i="58"/>
  <c r="AF134" i="58"/>
  <c r="AG134" i="58"/>
  <c r="B134" i="58"/>
  <c r="AB135" i="58"/>
  <c r="AF135" i="58"/>
  <c r="AG135" i="58"/>
  <c r="B135" i="58"/>
  <c r="AB136" i="58"/>
  <c r="AF136" i="58"/>
  <c r="AG136" i="58"/>
  <c r="B136" i="58"/>
  <c r="AB137" i="58"/>
  <c r="AF137" i="58"/>
  <c r="AG137" i="58"/>
  <c r="B137" i="58"/>
  <c r="AB138" i="58"/>
  <c r="AF138" i="58"/>
  <c r="AG138" i="58"/>
  <c r="B138" i="58"/>
  <c r="AB139" i="58"/>
  <c r="AF139" i="58"/>
  <c r="AG139" i="58"/>
  <c r="B139" i="58"/>
  <c r="AB140" i="58"/>
  <c r="AF140" i="58"/>
  <c r="AG140" i="58"/>
  <c r="B140" i="58"/>
  <c r="AB141" i="58"/>
  <c r="AF141" i="58"/>
  <c r="AG141" i="58"/>
  <c r="B141" i="58"/>
  <c r="AB142" i="58"/>
  <c r="AF142" i="58"/>
  <c r="AG142" i="58"/>
  <c r="B142" i="58"/>
  <c r="AB143" i="58"/>
  <c r="AF143" i="58"/>
  <c r="AG143" i="58"/>
  <c r="B143" i="58"/>
  <c r="AB144" i="58"/>
  <c r="AF144" i="58"/>
  <c r="AG144" i="58"/>
  <c r="B144" i="58"/>
  <c r="AB145" i="58"/>
  <c r="AF145" i="58"/>
  <c r="AG145" i="58"/>
  <c r="B145" i="58"/>
  <c r="AB146" i="58"/>
  <c r="AF146" i="58"/>
  <c r="AG146" i="58"/>
  <c r="B146" i="58"/>
  <c r="AB147" i="58"/>
  <c r="AF147" i="58"/>
  <c r="AG147" i="58"/>
  <c r="B147" i="58"/>
  <c r="AB148" i="58"/>
  <c r="AF148" i="58"/>
  <c r="AG148" i="58"/>
  <c r="B148" i="58"/>
  <c r="AB149" i="58"/>
  <c r="AF149" i="58"/>
  <c r="AG149" i="58"/>
  <c r="B149" i="58"/>
  <c r="AB150" i="58"/>
  <c r="AF150" i="58"/>
  <c r="AG150" i="58"/>
  <c r="B150" i="58"/>
  <c r="AB151" i="58"/>
  <c r="AF151" i="58"/>
  <c r="AG151" i="58"/>
  <c r="B151" i="58"/>
  <c r="AB152" i="58"/>
  <c r="AF152" i="58"/>
  <c r="AG152" i="58"/>
  <c r="B152" i="58"/>
  <c r="AB153" i="58"/>
  <c r="AF153" i="58"/>
  <c r="AG153" i="58"/>
  <c r="B153" i="58"/>
  <c r="AB154" i="58"/>
  <c r="AF154" i="58"/>
  <c r="AG154" i="58"/>
  <c r="B154" i="58"/>
  <c r="AB155" i="58"/>
  <c r="AF155" i="58"/>
  <c r="AG155" i="58"/>
  <c r="B155" i="58"/>
  <c r="AB156" i="58"/>
  <c r="AF156" i="58"/>
  <c r="AG156" i="58"/>
  <c r="B156" i="58"/>
  <c r="AB157" i="58"/>
  <c r="AF157" i="58"/>
  <c r="AG157" i="58"/>
  <c r="B157" i="58"/>
  <c r="AB158" i="58"/>
  <c r="AF158" i="58"/>
  <c r="AG158" i="58"/>
  <c r="B158" i="58"/>
  <c r="AB159" i="58"/>
  <c r="AF159" i="58"/>
  <c r="AG159" i="58"/>
  <c r="B159" i="58"/>
  <c r="AB160" i="58"/>
  <c r="AF160" i="58"/>
  <c r="AG160" i="58"/>
  <c r="B160" i="58"/>
  <c r="AB161" i="58"/>
  <c r="AF161" i="58"/>
  <c r="AG161" i="58"/>
  <c r="B161" i="58"/>
  <c r="AB162" i="58"/>
  <c r="AF162" i="58"/>
  <c r="AG162" i="58"/>
  <c r="B162" i="58"/>
  <c r="AB163" i="58"/>
  <c r="AF163" i="58"/>
  <c r="AG163" i="58"/>
  <c r="B163" i="58"/>
  <c r="AB164" i="58"/>
  <c r="AF164" i="58"/>
  <c r="AG164" i="58"/>
  <c r="B164" i="58"/>
  <c r="AB165" i="58"/>
  <c r="AF165" i="58"/>
  <c r="AG165" i="58"/>
  <c r="B165" i="58"/>
  <c r="AB166" i="58"/>
  <c r="AF166" i="58"/>
  <c r="AG166" i="58"/>
  <c r="B166" i="58"/>
  <c r="AB167" i="58"/>
  <c r="AF167" i="58"/>
  <c r="AG167" i="58"/>
  <c r="B167" i="58"/>
  <c r="AB168" i="58"/>
  <c r="AF168" i="58"/>
  <c r="AG168" i="58"/>
  <c r="B168" i="58"/>
  <c r="AB169" i="58"/>
  <c r="AF169" i="58"/>
  <c r="AG169" i="58"/>
  <c r="B169" i="58"/>
  <c r="AB170" i="58"/>
  <c r="AF170" i="58"/>
  <c r="AG170" i="58"/>
  <c r="B170" i="58"/>
  <c r="AB171" i="58"/>
  <c r="AF171" i="58"/>
  <c r="AG171" i="58"/>
  <c r="B171" i="58"/>
  <c r="AB172" i="58"/>
  <c r="AF172" i="58"/>
  <c r="AG172" i="58"/>
  <c r="B172" i="58"/>
  <c r="AB173" i="58"/>
  <c r="AF173" i="58"/>
  <c r="AG173" i="58"/>
  <c r="B173" i="58"/>
  <c r="AB174" i="58"/>
  <c r="AF174" i="58"/>
  <c r="AG174" i="58"/>
  <c r="B174" i="58"/>
  <c r="AB175" i="58"/>
  <c r="AF175" i="58"/>
  <c r="AG175" i="58"/>
  <c r="B175" i="58"/>
  <c r="AB176" i="58"/>
  <c r="AF176" i="58"/>
  <c r="AG176" i="58"/>
  <c r="B176" i="58"/>
  <c r="AB177" i="58"/>
  <c r="AF177" i="58"/>
  <c r="AG177" i="58"/>
  <c r="B177" i="58"/>
  <c r="AB178" i="58"/>
  <c r="AF178" i="58"/>
  <c r="AG178" i="58"/>
  <c r="B178" i="58"/>
  <c r="AB179" i="58"/>
  <c r="AF179" i="58"/>
  <c r="AG179" i="58"/>
  <c r="B179" i="58"/>
  <c r="AB180" i="58"/>
  <c r="AF180" i="58"/>
  <c r="AG180" i="58"/>
  <c r="B180" i="58"/>
  <c r="AB181" i="58"/>
  <c r="AF181" i="58"/>
  <c r="AG181" i="58"/>
  <c r="B181" i="58"/>
  <c r="AB182" i="58"/>
  <c r="AF182" i="58"/>
  <c r="AG182" i="58"/>
  <c r="B182" i="58"/>
  <c r="AB183" i="58"/>
  <c r="AF183" i="58"/>
  <c r="AG183" i="58"/>
  <c r="B183" i="58"/>
  <c r="AB184" i="58"/>
  <c r="AF184" i="58"/>
  <c r="AG184" i="58"/>
  <c r="B184" i="58"/>
  <c r="AB185" i="58"/>
  <c r="AF185" i="58"/>
  <c r="AG185" i="58"/>
  <c r="B185" i="58"/>
  <c r="AB186" i="58"/>
  <c r="AF186" i="58"/>
  <c r="AG186" i="58"/>
  <c r="B186" i="58"/>
  <c r="AB187" i="58"/>
  <c r="AF187" i="58"/>
  <c r="AG187" i="58"/>
  <c r="B187" i="58"/>
  <c r="AB188" i="58"/>
  <c r="AF188" i="58"/>
  <c r="AG188" i="58"/>
  <c r="B188" i="58"/>
  <c r="AB189" i="58"/>
  <c r="AF189" i="58"/>
  <c r="AG189" i="58"/>
  <c r="B189" i="58"/>
  <c r="AB190" i="58"/>
  <c r="AF190" i="58"/>
  <c r="AG190" i="58"/>
  <c r="B190" i="58"/>
  <c r="AB191" i="58"/>
  <c r="AF191" i="58"/>
  <c r="AG191" i="58"/>
  <c r="B191" i="58"/>
  <c r="AB192" i="58"/>
  <c r="AF192" i="58"/>
  <c r="AG192" i="58"/>
  <c r="B192" i="58"/>
  <c r="AB193" i="58"/>
  <c r="AF193" i="58"/>
  <c r="AG193" i="58"/>
  <c r="B193" i="58"/>
  <c r="AB194" i="58"/>
  <c r="AF194" i="58"/>
  <c r="AG194" i="58"/>
  <c r="B194" i="58"/>
  <c r="AB195" i="58"/>
  <c r="AF195" i="58"/>
  <c r="AG195" i="58"/>
  <c r="B195" i="58"/>
  <c r="AB196" i="58"/>
  <c r="AF196" i="58"/>
  <c r="AG196" i="58"/>
  <c r="B196" i="58"/>
  <c r="AB197" i="58"/>
  <c r="AF197" i="58"/>
  <c r="AG197" i="58"/>
  <c r="B197" i="58"/>
  <c r="AB198" i="58"/>
  <c r="AF198" i="58"/>
  <c r="AG198" i="58"/>
  <c r="B198" i="58"/>
  <c r="AB199" i="58"/>
  <c r="AF199" i="58"/>
  <c r="AG199" i="58"/>
  <c r="B199" i="58"/>
  <c r="AB200" i="58"/>
  <c r="AF200" i="58"/>
  <c r="AG200" i="58"/>
  <c r="B200" i="58"/>
  <c r="AB201" i="58"/>
  <c r="AF201" i="58"/>
  <c r="AG201" i="58"/>
  <c r="B201" i="58"/>
  <c r="AB202" i="58"/>
  <c r="AF202" i="58"/>
  <c r="AG202" i="58"/>
  <c r="B202" i="58"/>
  <c r="AB203" i="58"/>
  <c r="AF203" i="58"/>
  <c r="AG203" i="58"/>
  <c r="B203" i="58"/>
  <c r="AB204" i="58"/>
  <c r="AF204" i="58"/>
  <c r="AG204" i="58"/>
  <c r="B204" i="58"/>
  <c r="AB205" i="58"/>
  <c r="AF205" i="58"/>
  <c r="AG205" i="58"/>
  <c r="B205" i="58"/>
  <c r="AB206" i="58"/>
  <c r="AF206" i="58"/>
  <c r="AG206" i="58"/>
  <c r="B206" i="58"/>
  <c r="AB207" i="58"/>
  <c r="AF207" i="58"/>
  <c r="AG207" i="58"/>
  <c r="B207" i="58"/>
  <c r="AB208" i="58"/>
  <c r="AF208" i="58"/>
  <c r="AG208" i="58"/>
  <c r="B208" i="58"/>
  <c r="AB209" i="58"/>
  <c r="AF209" i="58"/>
  <c r="AG209" i="58"/>
  <c r="B209" i="58"/>
  <c r="AB210" i="58"/>
  <c r="AF210" i="58"/>
  <c r="AG210" i="58"/>
  <c r="B210" i="58"/>
  <c r="AB211" i="58"/>
  <c r="AF211" i="58"/>
  <c r="AG211" i="58"/>
  <c r="B211" i="58"/>
  <c r="AB212" i="58"/>
  <c r="AF212" i="58"/>
  <c r="AG212" i="58"/>
  <c r="B212" i="58"/>
  <c r="AB213" i="58"/>
  <c r="AF213" i="58"/>
  <c r="AG213" i="58"/>
  <c r="B213" i="58"/>
  <c r="AB214" i="58"/>
  <c r="AF214" i="58"/>
  <c r="AG214" i="58"/>
  <c r="B214" i="58"/>
  <c r="AB215" i="58"/>
  <c r="AF215" i="58"/>
  <c r="AG215" i="58"/>
  <c r="B215" i="58"/>
  <c r="AB216" i="58"/>
  <c r="AF216" i="58"/>
  <c r="AG216" i="58"/>
  <c r="B216" i="58"/>
  <c r="AB217" i="58"/>
  <c r="AF217" i="58"/>
  <c r="AG217" i="58"/>
  <c r="B217" i="58"/>
  <c r="AB218" i="58"/>
  <c r="AF218" i="58"/>
  <c r="AG218" i="58"/>
  <c r="B218" i="58"/>
  <c r="AB219" i="58"/>
  <c r="AF219" i="58"/>
  <c r="AG219" i="58"/>
  <c r="B219" i="58"/>
  <c r="AB220" i="58"/>
  <c r="AF220" i="58"/>
  <c r="AG220" i="58"/>
  <c r="B220" i="58"/>
  <c r="AB221" i="58"/>
  <c r="AF221" i="58"/>
  <c r="AG221" i="58"/>
  <c r="B221" i="58"/>
  <c r="AB222" i="58"/>
  <c r="AF222" i="58"/>
  <c r="AG222" i="58"/>
  <c r="B222" i="58"/>
  <c r="AB223" i="58"/>
  <c r="AF223" i="58"/>
  <c r="AG223" i="58"/>
  <c r="B223" i="58"/>
  <c r="AB224" i="58"/>
  <c r="AF224" i="58"/>
  <c r="AG224" i="58"/>
  <c r="B224" i="58"/>
  <c r="AB225" i="58"/>
  <c r="AF225" i="58"/>
  <c r="AG225" i="58"/>
  <c r="B225" i="58"/>
  <c r="AB226" i="58"/>
  <c r="AF226" i="58"/>
  <c r="AG226" i="58"/>
  <c r="B226" i="58"/>
  <c r="AB227" i="58"/>
  <c r="AF227" i="58"/>
  <c r="AG227" i="58"/>
  <c r="B227" i="58"/>
  <c r="AB228" i="58"/>
  <c r="AF228" i="58"/>
  <c r="AG228" i="58"/>
  <c r="B228" i="58"/>
  <c r="AB229" i="58"/>
  <c r="AF229" i="58"/>
  <c r="AG229" i="58"/>
  <c r="B229" i="58"/>
  <c r="AB230" i="58"/>
  <c r="AF230" i="58"/>
  <c r="AG230" i="58"/>
  <c r="B230" i="58"/>
  <c r="AB231" i="58"/>
  <c r="AF231" i="58"/>
  <c r="AG231" i="58"/>
  <c r="B231" i="58"/>
  <c r="AB232" i="58"/>
  <c r="AF232" i="58"/>
  <c r="AG232" i="58"/>
  <c r="B232" i="58"/>
  <c r="AB233" i="58"/>
  <c r="AF233" i="58"/>
  <c r="AG233" i="58"/>
  <c r="B233" i="58"/>
  <c r="AB234" i="58"/>
  <c r="AF234" i="58"/>
  <c r="AG234" i="58"/>
  <c r="B234" i="58"/>
  <c r="AB235" i="58"/>
  <c r="AF235" i="58"/>
  <c r="AG235" i="58"/>
  <c r="B235" i="58"/>
  <c r="AB236" i="58"/>
  <c r="AF236" i="58"/>
  <c r="AG236" i="58"/>
  <c r="B236" i="58"/>
  <c r="AB237" i="58"/>
  <c r="AF237" i="58"/>
  <c r="AG237" i="58"/>
  <c r="B237" i="58"/>
  <c r="AB238" i="58"/>
  <c r="AF238" i="58"/>
  <c r="AG238" i="58"/>
  <c r="B238" i="58"/>
  <c r="AB239" i="58"/>
  <c r="AF239" i="58"/>
  <c r="AG239" i="58"/>
  <c r="B239" i="58"/>
  <c r="AB240" i="58"/>
  <c r="AF240" i="58"/>
  <c r="AG240" i="58"/>
  <c r="B240" i="58"/>
  <c r="AB241" i="58"/>
  <c r="AF241" i="58"/>
  <c r="AG241" i="58"/>
  <c r="B241" i="58"/>
  <c r="AB242" i="58"/>
  <c r="AF242" i="58"/>
  <c r="AG242" i="58"/>
  <c r="B242" i="58"/>
  <c r="AB243" i="58"/>
  <c r="AF243" i="58"/>
  <c r="AG243" i="58"/>
  <c r="B243" i="58"/>
  <c r="AB244" i="58"/>
  <c r="AF244" i="58"/>
  <c r="AG244" i="58"/>
  <c r="B244" i="58"/>
  <c r="AB245" i="58"/>
  <c r="AF245" i="58"/>
  <c r="AG245" i="58"/>
  <c r="B245" i="58"/>
  <c r="AB246" i="58"/>
  <c r="AF246" i="58"/>
  <c r="AG246" i="58"/>
  <c r="B246" i="58"/>
  <c r="AB247" i="58"/>
  <c r="AF247" i="58"/>
  <c r="AG247" i="58"/>
  <c r="B247" i="58"/>
  <c r="AB248" i="58"/>
  <c r="AF248" i="58"/>
  <c r="AG248" i="58"/>
  <c r="B248" i="58"/>
  <c r="AB249" i="58"/>
  <c r="AF249" i="58"/>
  <c r="AG249" i="58"/>
  <c r="B249" i="58"/>
  <c r="AB250" i="58"/>
  <c r="AF250" i="58"/>
  <c r="AG250" i="58"/>
  <c r="B250" i="58"/>
  <c r="AB251" i="58"/>
  <c r="AF251" i="58"/>
  <c r="AG251" i="58"/>
  <c r="B251" i="58"/>
  <c r="AB252" i="58"/>
  <c r="AF252" i="58"/>
  <c r="AG252" i="58"/>
  <c r="B252" i="58"/>
  <c r="AB253" i="58"/>
  <c r="AF253" i="58"/>
  <c r="AG253" i="58"/>
  <c r="B253" i="58"/>
  <c r="AB254" i="58"/>
  <c r="AF254" i="58"/>
  <c r="AG254" i="58"/>
  <c r="B254" i="58"/>
  <c r="AB255" i="58"/>
  <c r="AF255" i="58"/>
  <c r="AG255" i="58"/>
  <c r="B255" i="58"/>
  <c r="AB256" i="58"/>
  <c r="AF256" i="58"/>
  <c r="AG256" i="58"/>
  <c r="B256" i="58"/>
  <c r="AB257" i="58"/>
  <c r="AF257" i="58"/>
  <c r="AG257" i="58"/>
  <c r="B257" i="58"/>
  <c r="AB258" i="58"/>
  <c r="AF258" i="58"/>
  <c r="AG258" i="58"/>
  <c r="B258" i="58"/>
  <c r="AB259" i="58"/>
  <c r="AF259" i="58"/>
  <c r="AG259" i="58"/>
  <c r="B259" i="58"/>
  <c r="AB260" i="58"/>
  <c r="AF260" i="58"/>
  <c r="AG260" i="58"/>
  <c r="B260" i="58"/>
  <c r="AB261" i="58"/>
  <c r="AF261" i="58"/>
  <c r="AG261" i="58"/>
  <c r="B261" i="58"/>
  <c r="AB262" i="58"/>
  <c r="AF262" i="58"/>
  <c r="AG262" i="58"/>
  <c r="B262" i="58"/>
  <c r="AB263" i="58"/>
  <c r="AF263" i="58"/>
  <c r="AG263" i="58"/>
  <c r="B263" i="58"/>
  <c r="AB264" i="58"/>
  <c r="AF264" i="58"/>
  <c r="AG264" i="58"/>
  <c r="B264" i="58"/>
  <c r="AB265" i="58"/>
  <c r="AF265" i="58"/>
  <c r="AG265" i="58"/>
  <c r="B265" i="58"/>
  <c r="AB266" i="58"/>
  <c r="AF266" i="58"/>
  <c r="AG266" i="58"/>
  <c r="B266" i="58"/>
  <c r="AB267" i="58"/>
  <c r="AF267" i="58"/>
  <c r="AG267" i="58"/>
  <c r="B267" i="58"/>
  <c r="AB268" i="58"/>
  <c r="AF268" i="58"/>
  <c r="AG268" i="58"/>
  <c r="B268" i="58"/>
  <c r="AB269" i="58"/>
  <c r="AF269" i="58"/>
  <c r="AG269" i="58"/>
  <c r="B269" i="58"/>
  <c r="AB270" i="58"/>
  <c r="AF270" i="58"/>
  <c r="AG270" i="58"/>
  <c r="B270" i="58"/>
  <c r="AB271" i="58"/>
  <c r="AF271" i="58"/>
  <c r="AG271" i="58"/>
  <c r="B271" i="58"/>
  <c r="AB272" i="58"/>
  <c r="AF272" i="58"/>
  <c r="AG272" i="58"/>
  <c r="B272" i="58"/>
  <c r="AB273" i="58"/>
  <c r="AF273" i="58"/>
  <c r="AG273" i="58"/>
  <c r="B273" i="58"/>
  <c r="AB274" i="58"/>
  <c r="AF274" i="58"/>
  <c r="AG274" i="58"/>
  <c r="B274" i="58"/>
  <c r="AB275" i="58"/>
  <c r="AF275" i="58"/>
  <c r="AG275" i="58"/>
  <c r="B275" i="58"/>
  <c r="AB276" i="58"/>
  <c r="AF276" i="58"/>
  <c r="AG276" i="58"/>
  <c r="B276" i="58"/>
  <c r="AB277" i="58"/>
  <c r="AF277" i="58"/>
  <c r="AG277" i="58"/>
  <c r="B277" i="58"/>
  <c r="AB278" i="58"/>
  <c r="AF278" i="58"/>
  <c r="AG278" i="58"/>
  <c r="B278" i="58"/>
  <c r="AB279" i="58"/>
  <c r="AF279" i="58"/>
  <c r="AG279" i="58"/>
  <c r="B279" i="58"/>
  <c r="AB280" i="58"/>
  <c r="AF280" i="58"/>
  <c r="AG280" i="58"/>
  <c r="B280" i="58"/>
  <c r="AB281" i="58"/>
  <c r="AF281" i="58"/>
  <c r="AG281" i="58"/>
  <c r="B281" i="58"/>
  <c r="AB282" i="58"/>
  <c r="AF282" i="58"/>
  <c r="AG282" i="58"/>
  <c r="B282" i="58"/>
  <c r="AB283" i="58"/>
  <c r="AF283" i="58"/>
  <c r="AG283" i="58"/>
  <c r="B283" i="58"/>
  <c r="AB284" i="58"/>
  <c r="AF284" i="58"/>
  <c r="AG284" i="58"/>
  <c r="B284" i="58"/>
  <c r="AB285" i="58"/>
  <c r="AF285" i="58"/>
  <c r="AG285" i="58"/>
  <c r="B285" i="58"/>
  <c r="AB286" i="58"/>
  <c r="AF286" i="58"/>
  <c r="AG286" i="58"/>
  <c r="B286" i="58"/>
  <c r="AB287" i="58"/>
  <c r="AF287" i="58"/>
  <c r="AG287" i="58"/>
  <c r="B287" i="58"/>
  <c r="AB288" i="58"/>
  <c r="AF288" i="58"/>
  <c r="AG288" i="58"/>
  <c r="B288" i="58"/>
  <c r="AB289" i="58"/>
  <c r="AF289" i="58"/>
  <c r="AG289" i="58"/>
  <c r="B289" i="58"/>
  <c r="AB290" i="58"/>
  <c r="AF290" i="58"/>
  <c r="AG290" i="58"/>
  <c r="B290" i="58"/>
  <c r="AB291" i="58"/>
  <c r="AF291" i="58"/>
  <c r="AG291" i="58"/>
  <c r="B291" i="58"/>
  <c r="AB292" i="58"/>
  <c r="AF292" i="58"/>
  <c r="AG292" i="58"/>
  <c r="B292" i="58"/>
  <c r="AB293" i="58"/>
  <c r="AF293" i="58"/>
  <c r="AG293" i="58"/>
  <c r="B293" i="58"/>
  <c r="AB294" i="58"/>
  <c r="AF294" i="58"/>
  <c r="AG294" i="58"/>
  <c r="B294" i="58"/>
  <c r="AB295" i="58"/>
  <c r="AF295" i="58"/>
  <c r="AG295" i="58"/>
  <c r="B295" i="58"/>
  <c r="AB296" i="58"/>
  <c r="AF296" i="58"/>
  <c r="AG296" i="58"/>
  <c r="B296" i="58"/>
  <c r="AB297" i="58"/>
  <c r="AF297" i="58"/>
  <c r="AG297" i="58"/>
  <c r="B297" i="58"/>
  <c r="AB298" i="58"/>
  <c r="AF298" i="58"/>
  <c r="AG298" i="58"/>
  <c r="B298" i="58"/>
  <c r="AB299" i="58"/>
  <c r="AF299" i="58"/>
  <c r="AG299" i="58"/>
  <c r="B299" i="58"/>
  <c r="AB300" i="58"/>
  <c r="AF300" i="58"/>
  <c r="AG300" i="58"/>
  <c r="B300" i="58"/>
  <c r="AB301" i="58"/>
  <c r="AF301" i="58"/>
  <c r="AG301" i="58"/>
  <c r="B301" i="58"/>
  <c r="AB302" i="58"/>
  <c r="AF302" i="58"/>
  <c r="AG302" i="58"/>
  <c r="B302" i="58"/>
  <c r="AB303" i="58"/>
  <c r="AF303" i="58"/>
  <c r="AG303" i="58"/>
  <c r="B303" i="58"/>
  <c r="AB304" i="58"/>
  <c r="AF304" i="58"/>
  <c r="AG304" i="58"/>
  <c r="B304" i="58"/>
  <c r="AB305" i="58"/>
  <c r="AF305" i="58"/>
  <c r="AG305" i="58"/>
  <c r="B305" i="58"/>
  <c r="AB306" i="58"/>
  <c r="AF306" i="58"/>
  <c r="AG306" i="58"/>
  <c r="B306" i="58"/>
  <c r="AB307" i="58"/>
  <c r="AF307" i="58"/>
  <c r="AG307" i="58"/>
  <c r="B307" i="58"/>
  <c r="AB308" i="58"/>
  <c r="AF308" i="58"/>
  <c r="AG308" i="58"/>
  <c r="B308" i="58"/>
  <c r="AB309" i="58"/>
  <c r="AF309" i="58"/>
  <c r="AG309" i="58"/>
  <c r="B309" i="58"/>
  <c r="AB310" i="58"/>
  <c r="AF310" i="58"/>
  <c r="AG310" i="58"/>
  <c r="B310" i="58"/>
  <c r="AB311" i="58"/>
  <c r="AF311" i="58"/>
  <c r="AG311" i="58"/>
  <c r="B311" i="58"/>
  <c r="AB312" i="58"/>
  <c r="AF312" i="58"/>
  <c r="AG312" i="58"/>
  <c r="B312" i="58"/>
  <c r="AB313" i="58"/>
  <c r="AF313" i="58"/>
  <c r="AG313" i="58"/>
  <c r="B313" i="58"/>
  <c r="AB314" i="58"/>
  <c r="AF314" i="58"/>
  <c r="AG314" i="58"/>
  <c r="B314" i="58"/>
  <c r="AB315" i="58"/>
  <c r="AF315" i="58"/>
  <c r="AG315" i="58"/>
  <c r="B315" i="58"/>
  <c r="AB316" i="58"/>
  <c r="AF316" i="58"/>
  <c r="AG316" i="58"/>
  <c r="B316" i="58"/>
  <c r="AB317" i="58"/>
  <c r="AF317" i="58"/>
  <c r="AG317" i="58"/>
  <c r="B317" i="58"/>
  <c r="AB318" i="58"/>
  <c r="AF318" i="58"/>
  <c r="AG318" i="58"/>
  <c r="B318" i="58"/>
  <c r="AB319" i="58"/>
  <c r="AF319" i="58"/>
  <c r="AG319" i="58"/>
  <c r="B319" i="58"/>
  <c r="AB320" i="58"/>
  <c r="AF320" i="58"/>
  <c r="AG320" i="58"/>
  <c r="B320" i="58"/>
  <c r="AB321" i="58"/>
  <c r="AF321" i="58"/>
  <c r="AG321" i="58"/>
  <c r="B321" i="58"/>
  <c r="AB322" i="58"/>
  <c r="AF322" i="58"/>
  <c r="AG322" i="58"/>
  <c r="B322" i="58"/>
  <c r="AB323" i="58"/>
  <c r="AF323" i="58"/>
  <c r="AG323" i="58"/>
  <c r="B323" i="58"/>
  <c r="AB324" i="58"/>
  <c r="AF324" i="58"/>
  <c r="AG324" i="58"/>
  <c r="B324" i="58"/>
  <c r="AB325" i="58"/>
  <c r="AF325" i="58"/>
  <c r="AG325" i="58"/>
  <c r="B325" i="58"/>
  <c r="AB326" i="58"/>
  <c r="AF326" i="58"/>
  <c r="AG326" i="58"/>
  <c r="B326" i="58"/>
  <c r="AB327" i="58"/>
  <c r="AF327" i="58"/>
  <c r="AG327" i="58"/>
  <c r="B327" i="58"/>
  <c r="AB328" i="58"/>
  <c r="AF328" i="58"/>
  <c r="AG328" i="58"/>
  <c r="B328" i="58"/>
  <c r="AB329" i="58"/>
  <c r="AF329" i="58"/>
  <c r="AG329" i="58"/>
  <c r="B329" i="58"/>
  <c r="AB330" i="58"/>
  <c r="AF330" i="58"/>
  <c r="AG330" i="58"/>
  <c r="B330" i="58"/>
  <c r="AB331" i="58"/>
  <c r="AF331" i="58"/>
  <c r="AG331" i="58"/>
  <c r="B331" i="58"/>
  <c r="AB332" i="58"/>
  <c r="AF332" i="58"/>
  <c r="AG332" i="58"/>
  <c r="B332" i="58"/>
  <c r="AB333" i="58"/>
  <c r="AF333" i="58"/>
  <c r="AG333" i="58"/>
  <c r="B333" i="58"/>
  <c r="AB334" i="58"/>
  <c r="AF334" i="58"/>
  <c r="AG334" i="58"/>
  <c r="B334" i="58"/>
  <c r="AB335" i="58"/>
  <c r="AF335" i="58"/>
  <c r="AG335" i="58"/>
  <c r="B335" i="58"/>
  <c r="AB336" i="58"/>
  <c r="AF336" i="58"/>
  <c r="AG336" i="58"/>
  <c r="B336" i="58"/>
  <c r="AB337" i="58"/>
  <c r="AF337" i="58"/>
  <c r="AG337" i="58"/>
  <c r="B337" i="58"/>
  <c r="AB338" i="58"/>
  <c r="AF338" i="58"/>
  <c r="AG338" i="58"/>
  <c r="B338" i="58"/>
  <c r="AB339" i="58"/>
  <c r="AF339" i="58"/>
  <c r="AG339" i="58"/>
  <c r="B339" i="58"/>
  <c r="AB340" i="58"/>
  <c r="AF340" i="58"/>
  <c r="AG340" i="58"/>
  <c r="B340" i="58"/>
  <c r="AB341" i="58"/>
  <c r="AF341" i="58"/>
  <c r="AG341" i="58"/>
  <c r="B341" i="58"/>
  <c r="AB342" i="58"/>
  <c r="AF342" i="58"/>
  <c r="AG342" i="58"/>
  <c r="B342" i="58"/>
  <c r="AB343" i="58"/>
  <c r="AF343" i="58"/>
  <c r="AG343" i="58"/>
  <c r="B343" i="58"/>
  <c r="AB344" i="58"/>
  <c r="AF344" i="58"/>
  <c r="AG344" i="58"/>
  <c r="B344" i="58"/>
  <c r="AB345" i="58"/>
  <c r="AF345" i="58"/>
  <c r="AG345" i="58"/>
  <c r="B345" i="58"/>
  <c r="AB346" i="58"/>
  <c r="AF346" i="58"/>
  <c r="AG346" i="58"/>
  <c r="B346" i="58"/>
  <c r="AB347" i="58"/>
  <c r="AF347" i="58"/>
  <c r="AG347" i="58"/>
  <c r="B347" i="58"/>
  <c r="AB348" i="58"/>
  <c r="AF348" i="58"/>
  <c r="AG348" i="58"/>
  <c r="B348" i="58"/>
  <c r="AB349" i="58"/>
  <c r="AF349" i="58"/>
  <c r="AG349" i="58"/>
  <c r="B349" i="58"/>
  <c r="AB350" i="58"/>
  <c r="AF350" i="58"/>
  <c r="AG350" i="58"/>
  <c r="B350" i="58"/>
  <c r="AB351" i="58"/>
  <c r="AF351" i="58"/>
  <c r="AG351" i="58"/>
  <c r="B351" i="58"/>
  <c r="AB77" i="49"/>
  <c r="Z77" i="49"/>
  <c r="X77" i="49"/>
  <c r="U77" i="49"/>
  <c r="AB76" i="49"/>
  <c r="Z76" i="49"/>
  <c r="X76" i="49"/>
  <c r="U76" i="49"/>
  <c r="AB75" i="49"/>
  <c r="Z75" i="49"/>
  <c r="X75" i="49"/>
  <c r="U75" i="49"/>
  <c r="AB74" i="49"/>
  <c r="Z74" i="49"/>
  <c r="X74" i="49"/>
  <c r="U74" i="49"/>
  <c r="AB73" i="49"/>
  <c r="Z73" i="49"/>
  <c r="X73" i="49"/>
  <c r="U73" i="49"/>
  <c r="AB72" i="49"/>
  <c r="Z72" i="49"/>
  <c r="X72" i="49"/>
  <c r="U72" i="49"/>
  <c r="AB71" i="49"/>
  <c r="Z71" i="49"/>
  <c r="X71" i="49"/>
  <c r="U71" i="49"/>
  <c r="AB70" i="49"/>
  <c r="Z70" i="49"/>
  <c r="X70" i="49"/>
  <c r="U70" i="49"/>
  <c r="AB69" i="49"/>
  <c r="Z69" i="49"/>
  <c r="X69" i="49"/>
  <c r="U69" i="49"/>
  <c r="AB68" i="49"/>
  <c r="Z68" i="49"/>
  <c r="X68" i="49"/>
  <c r="U68" i="49"/>
  <c r="AB67" i="49"/>
  <c r="Z67" i="49"/>
  <c r="X67" i="49"/>
  <c r="U67" i="49"/>
  <c r="AB66" i="49"/>
  <c r="Z66" i="49"/>
  <c r="X66" i="49"/>
  <c r="U66" i="49"/>
  <c r="AB65" i="49"/>
  <c r="Z65" i="49"/>
  <c r="X65" i="49"/>
  <c r="U65" i="49"/>
  <c r="AB64" i="49"/>
  <c r="Z64" i="49"/>
  <c r="X64" i="49"/>
  <c r="U64" i="49"/>
  <c r="AB63" i="49"/>
  <c r="Z63" i="49"/>
  <c r="X63" i="49"/>
  <c r="U63" i="49"/>
  <c r="AB62" i="49"/>
  <c r="Z62" i="49"/>
  <c r="X62" i="49"/>
  <c r="U62" i="49"/>
  <c r="AB61" i="49"/>
  <c r="Z61" i="49"/>
  <c r="X61" i="49"/>
  <c r="U61" i="49"/>
  <c r="AB60" i="49"/>
  <c r="Z60" i="49"/>
  <c r="X60" i="49"/>
  <c r="U60" i="49"/>
  <c r="AB59" i="49"/>
  <c r="Z59" i="49"/>
  <c r="X59" i="49"/>
  <c r="U59" i="49"/>
  <c r="AB58" i="49"/>
  <c r="Z58" i="49"/>
  <c r="X58" i="49"/>
  <c r="U58" i="49"/>
  <c r="AB57" i="49"/>
  <c r="Z57" i="49"/>
  <c r="X57" i="49"/>
  <c r="U57" i="49"/>
  <c r="AB56" i="49"/>
  <c r="Z56" i="49"/>
  <c r="X56" i="49"/>
  <c r="U56" i="49"/>
  <c r="AB55" i="49"/>
  <c r="Z55" i="49"/>
  <c r="X55" i="49"/>
  <c r="U55" i="49"/>
  <c r="AB54" i="49"/>
  <c r="Z54" i="49"/>
  <c r="X54" i="49"/>
  <c r="U54" i="49"/>
  <c r="AB53" i="49"/>
  <c r="Z53" i="49"/>
  <c r="X53" i="49"/>
  <c r="U53" i="49"/>
  <c r="AB52" i="49"/>
  <c r="Z52" i="49"/>
  <c r="X52" i="49"/>
  <c r="U52" i="49"/>
  <c r="AB51" i="49"/>
  <c r="Z51" i="49"/>
  <c r="X51" i="49"/>
  <c r="U51" i="49"/>
  <c r="AB50" i="49"/>
  <c r="Z50" i="49"/>
  <c r="X50" i="49"/>
  <c r="U50" i="49"/>
  <c r="AB49" i="49"/>
  <c r="Z49" i="49"/>
  <c r="X49" i="49"/>
  <c r="U49" i="49"/>
  <c r="AB48" i="49"/>
  <c r="Z48" i="49"/>
  <c r="X48" i="49"/>
  <c r="U48" i="49"/>
  <c r="AB47" i="49"/>
  <c r="Z47" i="49"/>
  <c r="X47" i="49"/>
  <c r="U47" i="49"/>
  <c r="AB46" i="49"/>
  <c r="Z46" i="49"/>
  <c r="X46" i="49"/>
  <c r="U46" i="49"/>
  <c r="AB45" i="49"/>
  <c r="Z45" i="49"/>
  <c r="X45" i="49"/>
  <c r="U45" i="49"/>
  <c r="AB44" i="49"/>
  <c r="Z44" i="49"/>
  <c r="X44" i="49"/>
  <c r="U44" i="49"/>
  <c r="O77" i="49"/>
  <c r="K77" i="49"/>
  <c r="G77" i="49"/>
  <c r="B77" i="49"/>
  <c r="O76" i="49"/>
  <c r="K76" i="49"/>
  <c r="G76" i="49"/>
  <c r="B76" i="49"/>
  <c r="O75" i="49"/>
  <c r="K75" i="49"/>
  <c r="G75" i="49"/>
  <c r="B75" i="49"/>
  <c r="O74" i="49"/>
  <c r="K74" i="49"/>
  <c r="G74" i="49"/>
  <c r="B74" i="49"/>
  <c r="O73" i="49"/>
  <c r="K73" i="49"/>
  <c r="G73" i="49"/>
  <c r="B73" i="49"/>
  <c r="O72" i="49"/>
  <c r="K72" i="49"/>
  <c r="G72" i="49"/>
  <c r="B72" i="49"/>
  <c r="O71" i="49"/>
  <c r="K71" i="49"/>
  <c r="G71" i="49"/>
  <c r="B71" i="49"/>
  <c r="O70" i="49"/>
  <c r="K70" i="49"/>
  <c r="G70" i="49"/>
  <c r="B70" i="49"/>
  <c r="O69" i="49"/>
  <c r="K69" i="49"/>
  <c r="G69" i="49"/>
  <c r="B69" i="49"/>
  <c r="O68" i="49"/>
  <c r="K68" i="49"/>
  <c r="G68" i="49"/>
  <c r="B68" i="49"/>
  <c r="O67" i="49"/>
  <c r="K67" i="49"/>
  <c r="G67" i="49"/>
  <c r="B67" i="49"/>
  <c r="O66" i="49"/>
  <c r="K66" i="49"/>
  <c r="G66" i="49"/>
  <c r="B66" i="49"/>
  <c r="O65" i="49"/>
  <c r="K65" i="49"/>
  <c r="G65" i="49"/>
  <c r="B65" i="49"/>
  <c r="O64" i="49"/>
  <c r="K64" i="49"/>
  <c r="G64" i="49"/>
  <c r="B64" i="49"/>
  <c r="O63" i="49"/>
  <c r="K63" i="49"/>
  <c r="G63" i="49"/>
  <c r="B63" i="49"/>
  <c r="O62" i="49"/>
  <c r="K62" i="49"/>
  <c r="G62" i="49"/>
  <c r="B62" i="49"/>
  <c r="O61" i="49"/>
  <c r="K61" i="49"/>
  <c r="G61" i="49"/>
  <c r="B61" i="49"/>
  <c r="O60" i="49"/>
  <c r="K60" i="49"/>
  <c r="G60" i="49"/>
  <c r="B60" i="49"/>
  <c r="O59" i="49"/>
  <c r="K59" i="49"/>
  <c r="G59" i="49"/>
  <c r="B59" i="49"/>
  <c r="O58" i="49"/>
  <c r="K58" i="49"/>
  <c r="G58" i="49"/>
  <c r="B58" i="49"/>
  <c r="O57" i="49"/>
  <c r="K57" i="49"/>
  <c r="G57" i="49"/>
  <c r="B57" i="49"/>
  <c r="O56" i="49"/>
  <c r="K56" i="49"/>
  <c r="G56" i="49"/>
  <c r="B56" i="49"/>
  <c r="O55" i="49"/>
  <c r="K55" i="49"/>
  <c r="G55" i="49"/>
  <c r="B55" i="49"/>
  <c r="O54" i="49"/>
  <c r="K54" i="49"/>
  <c r="G54" i="49"/>
  <c r="B54" i="49"/>
  <c r="O53" i="49"/>
  <c r="K53" i="49"/>
  <c r="G53" i="49"/>
  <c r="B53" i="49"/>
  <c r="O52" i="49"/>
  <c r="K52" i="49"/>
  <c r="G52" i="49"/>
  <c r="B52" i="49"/>
  <c r="O51" i="49"/>
  <c r="K51" i="49"/>
  <c r="G51" i="49"/>
  <c r="B51" i="49"/>
  <c r="O50" i="49"/>
  <c r="K50" i="49"/>
  <c r="G50" i="49"/>
  <c r="B50" i="49"/>
  <c r="O49" i="49"/>
  <c r="K49" i="49"/>
  <c r="G49" i="49"/>
  <c r="B49" i="49"/>
  <c r="O48" i="49"/>
  <c r="K48" i="49"/>
  <c r="G48" i="49"/>
  <c r="B48" i="49"/>
  <c r="O47" i="49"/>
  <c r="K47" i="49"/>
  <c r="G47" i="49"/>
  <c r="B47" i="49"/>
  <c r="O46" i="49"/>
  <c r="K46" i="49"/>
  <c r="G46" i="49"/>
  <c r="B46" i="49"/>
  <c r="O45" i="49"/>
  <c r="K45" i="49"/>
  <c r="G45" i="49"/>
  <c r="B45" i="49"/>
  <c r="O44" i="49"/>
  <c r="K44" i="49"/>
  <c r="G44" i="49"/>
  <c r="B44" i="49"/>
  <c r="AB43" i="49"/>
  <c r="Z43" i="49"/>
  <c r="X43" i="49"/>
  <c r="U43" i="49"/>
  <c r="O43" i="49"/>
  <c r="K43" i="49"/>
  <c r="G43" i="49"/>
  <c r="B43" i="49"/>
  <c r="AB37" i="49"/>
  <c r="Z37" i="49"/>
  <c r="X37" i="49"/>
  <c r="U37" i="49"/>
  <c r="AB36" i="49"/>
  <c r="Z36" i="49"/>
  <c r="X36" i="49"/>
  <c r="U36" i="49"/>
  <c r="AB35" i="49"/>
  <c r="Z35" i="49"/>
  <c r="X35" i="49"/>
  <c r="U35" i="49"/>
  <c r="AB34" i="49"/>
  <c r="Z34" i="49"/>
  <c r="X34" i="49"/>
  <c r="U34" i="49"/>
  <c r="AB33" i="49"/>
  <c r="Z33" i="49"/>
  <c r="X33" i="49"/>
  <c r="U33" i="49"/>
  <c r="AB32" i="49"/>
  <c r="Z32" i="49"/>
  <c r="X32" i="49"/>
  <c r="U32" i="49"/>
  <c r="AB31" i="49"/>
  <c r="Z31" i="49"/>
  <c r="X31" i="49"/>
  <c r="U31" i="49"/>
  <c r="AB30" i="49"/>
  <c r="Z30" i="49"/>
  <c r="X30" i="49"/>
  <c r="U30" i="49"/>
  <c r="AB29" i="49"/>
  <c r="Z29" i="49"/>
  <c r="X29" i="49"/>
  <c r="U29" i="49"/>
  <c r="AB28" i="49"/>
  <c r="Z28" i="49"/>
  <c r="X28" i="49"/>
  <c r="U28" i="49"/>
  <c r="AB27" i="49"/>
  <c r="Z27" i="49"/>
  <c r="X27" i="49"/>
  <c r="U27" i="49"/>
  <c r="AB26" i="49"/>
  <c r="Z26" i="49"/>
  <c r="X26" i="49"/>
  <c r="U26" i="49"/>
  <c r="AB25" i="49"/>
  <c r="Z25" i="49"/>
  <c r="X25" i="49"/>
  <c r="U25" i="49"/>
  <c r="AB24" i="49"/>
  <c r="Z24" i="49"/>
  <c r="X24" i="49"/>
  <c r="U24" i="49"/>
  <c r="AB23" i="49"/>
  <c r="Z23" i="49"/>
  <c r="X23" i="49"/>
  <c r="U23" i="49"/>
  <c r="AB22" i="49"/>
  <c r="Z22" i="49"/>
  <c r="X22" i="49"/>
  <c r="U22" i="49"/>
  <c r="AB21" i="49"/>
  <c r="Z21" i="49"/>
  <c r="X21" i="49"/>
  <c r="U21" i="49"/>
  <c r="AB20" i="49"/>
  <c r="Z20" i="49"/>
  <c r="X20" i="49"/>
  <c r="U20" i="49"/>
  <c r="AB19" i="49"/>
  <c r="Z19" i="49"/>
  <c r="X19" i="49"/>
  <c r="U19" i="49"/>
  <c r="AB18" i="49"/>
  <c r="Z18" i="49"/>
  <c r="X18" i="49"/>
  <c r="U18" i="49"/>
  <c r="AB17" i="49"/>
  <c r="Z17" i="49"/>
  <c r="X17" i="49"/>
  <c r="U17" i="49"/>
  <c r="O37" i="49"/>
  <c r="K37" i="49"/>
  <c r="O36" i="49"/>
  <c r="K36" i="49"/>
  <c r="O35" i="49"/>
  <c r="K35" i="49"/>
  <c r="O34" i="49"/>
  <c r="K34" i="49"/>
  <c r="O33" i="49"/>
  <c r="K33" i="49"/>
  <c r="O32" i="49"/>
  <c r="K32" i="49"/>
  <c r="O31" i="49"/>
  <c r="K31" i="49"/>
  <c r="O30" i="49"/>
  <c r="K30" i="49"/>
  <c r="O29" i="49"/>
  <c r="K29" i="49"/>
  <c r="O28" i="49"/>
  <c r="K28" i="49"/>
  <c r="O27" i="49"/>
  <c r="K27" i="49"/>
  <c r="O26" i="49"/>
  <c r="K26" i="49"/>
  <c r="O25" i="49"/>
  <c r="K25" i="49"/>
  <c r="O24" i="49"/>
  <c r="K24" i="49"/>
  <c r="O23" i="49"/>
  <c r="K23" i="49"/>
  <c r="O22" i="49"/>
  <c r="K22" i="49"/>
  <c r="O21" i="49"/>
  <c r="K21" i="49"/>
  <c r="O20" i="49"/>
  <c r="K20" i="49"/>
  <c r="O19" i="49"/>
  <c r="K19" i="49"/>
  <c r="O18" i="49"/>
  <c r="K18" i="49"/>
  <c r="O17" i="49"/>
  <c r="K17" i="49"/>
  <c r="G37" i="49"/>
  <c r="G36" i="49"/>
  <c r="G35" i="49"/>
  <c r="G34" i="49"/>
  <c r="G33" i="49"/>
  <c r="G32" i="49"/>
  <c r="G31" i="49"/>
  <c r="G30" i="49"/>
  <c r="G29" i="49"/>
  <c r="G28" i="49"/>
  <c r="G27" i="49"/>
  <c r="G26" i="49"/>
  <c r="G25" i="49"/>
  <c r="G24" i="49"/>
  <c r="G23" i="49"/>
  <c r="G22" i="49"/>
  <c r="G21" i="49"/>
  <c r="G20" i="49"/>
  <c r="G19" i="49"/>
  <c r="G18" i="49"/>
  <c r="G17" i="49"/>
  <c r="B37" i="49"/>
  <c r="B36" i="49"/>
  <c r="B35" i="49"/>
  <c r="B34" i="49"/>
  <c r="B33" i="49"/>
  <c r="B32" i="49"/>
  <c r="B31" i="49"/>
  <c r="B30" i="49"/>
  <c r="B29" i="49"/>
  <c r="B28" i="49"/>
  <c r="B27" i="49"/>
  <c r="B26" i="49"/>
  <c r="B25" i="49"/>
  <c r="B24" i="49"/>
  <c r="B23" i="49"/>
  <c r="B22" i="49"/>
  <c r="B21" i="49"/>
  <c r="B20" i="49"/>
  <c r="B19" i="49"/>
  <c r="B18" i="49"/>
  <c r="B17" i="49"/>
  <c r="AK7" i="49"/>
  <c r="AK6" i="49"/>
  <c r="AC39" i="40"/>
  <c r="AK5" i="40"/>
  <c r="Z17" i="39"/>
  <c r="Z18" i="39"/>
  <c r="Z19" i="39"/>
  <c r="Z20" i="39"/>
  <c r="Z21" i="39"/>
  <c r="Z22" i="39"/>
  <c r="Z23" i="39"/>
  <c r="Z24" i="39"/>
  <c r="Z25" i="39"/>
  <c r="Z26" i="39"/>
  <c r="Z27" i="39"/>
  <c r="Z28" i="39"/>
  <c r="Z29" i="39"/>
  <c r="Z30" i="39"/>
  <c r="Z31" i="39"/>
  <c r="Z32" i="39"/>
  <c r="Z33" i="39"/>
  <c r="Q16" i="40"/>
  <c r="AA17" i="39"/>
  <c r="AA18" i="39"/>
  <c r="AA19" i="39"/>
  <c r="AA20" i="39"/>
  <c r="AA21" i="39"/>
  <c r="AA22" i="39"/>
  <c r="AA23" i="39"/>
  <c r="AA24" i="39"/>
  <c r="AA25" i="39"/>
  <c r="AA26" i="39"/>
  <c r="AA27" i="39"/>
  <c r="AA28" i="39"/>
  <c r="AA29" i="39"/>
  <c r="AA30" i="39"/>
  <c r="AA31" i="39"/>
  <c r="AA32" i="39"/>
  <c r="AA33" i="39"/>
  <c r="U16" i="40"/>
  <c r="AC17" i="39"/>
  <c r="AC18" i="39"/>
  <c r="AC19" i="39"/>
  <c r="AC20" i="39"/>
  <c r="AC21" i="39"/>
  <c r="AC22" i="39"/>
  <c r="AC23" i="39"/>
  <c r="AC24" i="39"/>
  <c r="AC25" i="39"/>
  <c r="AC26" i="39"/>
  <c r="AC27" i="39"/>
  <c r="AC28" i="39"/>
  <c r="AC29" i="39"/>
  <c r="AC30" i="39"/>
  <c r="AC31" i="39"/>
  <c r="AC32" i="39"/>
  <c r="AC33" i="39"/>
  <c r="W16" i="40"/>
  <c r="X16" i="40"/>
  <c r="Z17" i="64"/>
  <c r="Z18" i="64"/>
  <c r="Z19" i="64"/>
  <c r="Z20" i="64"/>
  <c r="Z21" i="64"/>
  <c r="Z22" i="64"/>
  <c r="Z23" i="64"/>
  <c r="Z24" i="64"/>
  <c r="Z25" i="64"/>
  <c r="Z26" i="64"/>
  <c r="Z27" i="64"/>
  <c r="Z28" i="64"/>
  <c r="Z29" i="64"/>
  <c r="Z30" i="64"/>
  <c r="Z31" i="64"/>
  <c r="Z32" i="64"/>
  <c r="Z33" i="64"/>
  <c r="Q17" i="40"/>
  <c r="AA17" i="64"/>
  <c r="AA18" i="64"/>
  <c r="AA19" i="64"/>
  <c r="AA20" i="64"/>
  <c r="AA21" i="64"/>
  <c r="AA22" i="64"/>
  <c r="AA23" i="64"/>
  <c r="AA24" i="64"/>
  <c r="AA25" i="64"/>
  <c r="AA26" i="64"/>
  <c r="AA27" i="64"/>
  <c r="AA28" i="64"/>
  <c r="AA29" i="64"/>
  <c r="AA30" i="64"/>
  <c r="AA31" i="64"/>
  <c r="AA32" i="64"/>
  <c r="AA33" i="64"/>
  <c r="U17" i="40"/>
  <c r="AC17" i="64"/>
  <c r="AC18" i="64"/>
  <c r="AC19" i="64"/>
  <c r="AC20" i="64"/>
  <c r="AC21" i="64"/>
  <c r="AC22" i="64"/>
  <c r="AC23" i="64"/>
  <c r="AC24" i="64"/>
  <c r="AC25" i="64"/>
  <c r="AC26" i="64"/>
  <c r="AC27" i="64"/>
  <c r="AC28" i="64"/>
  <c r="AC29" i="64"/>
  <c r="AC30" i="64"/>
  <c r="AC31" i="64"/>
  <c r="AC32" i="64"/>
  <c r="AC33" i="64"/>
  <c r="W17" i="40"/>
  <c r="X17" i="40"/>
  <c r="Z6" i="65"/>
  <c r="Z7" i="65"/>
  <c r="Z8" i="65"/>
  <c r="Z9" i="65"/>
  <c r="Z10" i="65"/>
  <c r="Z11" i="65"/>
  <c r="Z12" i="65"/>
  <c r="Z13" i="65"/>
  <c r="Z14" i="65"/>
  <c r="Z15" i="65"/>
  <c r="Z16" i="65"/>
  <c r="Z17" i="65"/>
  <c r="Z18" i="65"/>
  <c r="Z19" i="65"/>
  <c r="Z20" i="65"/>
  <c r="Z21" i="65"/>
  <c r="Z22" i="65"/>
  <c r="Z23" i="65"/>
  <c r="Z24" i="65"/>
  <c r="Z25" i="65"/>
  <c r="Z26" i="65"/>
  <c r="Z27" i="65"/>
  <c r="Z28" i="65"/>
  <c r="Z29" i="65"/>
  <c r="Q18" i="40"/>
  <c r="AA6" i="65"/>
  <c r="AA7" i="65"/>
  <c r="AA8" i="65"/>
  <c r="AA9" i="65"/>
  <c r="AA10" i="65"/>
  <c r="AA11" i="65"/>
  <c r="AA12" i="65"/>
  <c r="AA13" i="65"/>
  <c r="AA14" i="65"/>
  <c r="AA15" i="65"/>
  <c r="AA16" i="65"/>
  <c r="AA17" i="65"/>
  <c r="AA18" i="65"/>
  <c r="AA19" i="65"/>
  <c r="AA20" i="65"/>
  <c r="AA21" i="65"/>
  <c r="AA22" i="65"/>
  <c r="AA23" i="65"/>
  <c r="AA24" i="65"/>
  <c r="AA25" i="65"/>
  <c r="AA26" i="65"/>
  <c r="AA27" i="65"/>
  <c r="AA28" i="65"/>
  <c r="AA29" i="65"/>
  <c r="U18" i="40"/>
  <c r="AC6" i="65"/>
  <c r="AC7" i="65"/>
  <c r="AC8" i="65"/>
  <c r="AC9" i="65"/>
  <c r="AC10" i="65"/>
  <c r="AC11" i="65"/>
  <c r="AC12" i="65"/>
  <c r="AC13" i="65"/>
  <c r="AC14" i="65"/>
  <c r="AC15" i="65"/>
  <c r="AC16" i="65"/>
  <c r="AC17" i="65"/>
  <c r="AC18" i="65"/>
  <c r="AC19" i="65"/>
  <c r="AC20" i="65"/>
  <c r="AC21" i="65"/>
  <c r="AC22" i="65"/>
  <c r="AC23" i="65"/>
  <c r="AC24" i="65"/>
  <c r="AC25" i="65"/>
  <c r="AC26" i="65"/>
  <c r="AC27" i="65"/>
  <c r="AC28" i="65"/>
  <c r="AC29" i="65"/>
  <c r="W18" i="40"/>
  <c r="X18" i="40"/>
  <c r="X19" i="40"/>
  <c r="X20" i="40"/>
  <c r="X21" i="40"/>
  <c r="X22" i="40"/>
  <c r="X23" i="40"/>
  <c r="X24" i="40"/>
  <c r="X25" i="40"/>
  <c r="X26" i="40"/>
  <c r="X27" i="40"/>
  <c r="X28" i="40"/>
  <c r="X29" i="40"/>
  <c r="X30" i="40"/>
  <c r="X31" i="40"/>
  <c r="X32" i="40"/>
  <c r="X33" i="40"/>
  <c r="X34" i="40"/>
  <c r="X35" i="40"/>
  <c r="X36" i="40"/>
  <c r="X37" i="40"/>
  <c r="X38" i="40"/>
  <c r="X39" i="40"/>
  <c r="X40" i="40"/>
  <c r="X41" i="40"/>
  <c r="X42" i="40"/>
  <c r="X43" i="40"/>
  <c r="X44" i="40"/>
  <c r="X45" i="40"/>
  <c r="X46" i="40"/>
  <c r="AK6" i="40"/>
  <c r="AK7" i="40"/>
  <c r="W351" i="58"/>
  <c r="W350" i="58"/>
  <c r="W349" i="58"/>
  <c r="W348" i="58"/>
  <c r="W347" i="58"/>
  <c r="W346" i="58"/>
  <c r="W345" i="58"/>
  <c r="W344" i="58"/>
  <c r="W343" i="58"/>
  <c r="W342" i="58"/>
  <c r="W341" i="58"/>
  <c r="W340" i="58"/>
  <c r="W339" i="58"/>
  <c r="W338" i="58"/>
  <c r="W337" i="58"/>
  <c r="W336" i="58"/>
  <c r="W335" i="58"/>
  <c r="W334" i="58"/>
  <c r="W333" i="58"/>
  <c r="W332" i="58"/>
  <c r="W331" i="58"/>
  <c r="W330" i="58"/>
  <c r="W329" i="58"/>
  <c r="W328" i="58"/>
  <c r="W327" i="58"/>
  <c r="W326" i="58"/>
  <c r="W325" i="58"/>
  <c r="W324" i="58"/>
  <c r="W323" i="58"/>
  <c r="W322" i="58"/>
  <c r="W321" i="58"/>
  <c r="W320" i="58"/>
  <c r="W319" i="58"/>
  <c r="W318" i="58"/>
  <c r="W317" i="58"/>
  <c r="W316" i="58"/>
  <c r="W315" i="58"/>
  <c r="W314" i="58"/>
  <c r="W313" i="58"/>
  <c r="W312" i="58"/>
  <c r="W311" i="58"/>
  <c r="W310" i="58"/>
  <c r="W309" i="58"/>
  <c r="W308" i="58"/>
  <c r="W307" i="58"/>
  <c r="W306" i="58"/>
  <c r="W305" i="58"/>
  <c r="W304" i="58"/>
  <c r="W303" i="58"/>
  <c r="W302" i="58"/>
  <c r="W301" i="58"/>
  <c r="W300" i="58"/>
  <c r="W299" i="58"/>
  <c r="W298" i="58"/>
  <c r="W297" i="58"/>
  <c r="W296" i="58"/>
  <c r="W295" i="58"/>
  <c r="W294" i="58"/>
  <c r="W293" i="58"/>
  <c r="W292" i="58"/>
  <c r="W291" i="58"/>
  <c r="W290" i="58"/>
  <c r="W289" i="58"/>
  <c r="W288" i="58"/>
  <c r="W287" i="58"/>
  <c r="W286" i="58"/>
  <c r="W285" i="58"/>
  <c r="W284" i="58"/>
  <c r="W283" i="58"/>
  <c r="W282" i="58"/>
  <c r="W281" i="58"/>
  <c r="W280" i="58"/>
  <c r="W279" i="58"/>
  <c r="W278" i="58"/>
  <c r="W277" i="58"/>
  <c r="W276" i="58"/>
  <c r="W275" i="58"/>
  <c r="W274" i="58"/>
  <c r="W273" i="58"/>
  <c r="W272" i="58"/>
  <c r="W271" i="58"/>
  <c r="W270" i="58"/>
  <c r="W269" i="58"/>
  <c r="W268" i="58"/>
  <c r="W267" i="58"/>
  <c r="W266" i="58"/>
  <c r="W265" i="58"/>
  <c r="W264" i="58"/>
  <c r="W263" i="58"/>
  <c r="W262" i="58"/>
  <c r="W261" i="58"/>
  <c r="W260" i="58"/>
  <c r="W259" i="58"/>
  <c r="W258" i="58"/>
  <c r="W257" i="58"/>
  <c r="W256" i="58"/>
  <c r="W255" i="58"/>
  <c r="W254" i="58"/>
  <c r="W253" i="58"/>
  <c r="W252" i="58"/>
  <c r="W251" i="58"/>
  <c r="W250" i="58"/>
  <c r="W249" i="58"/>
  <c r="W248" i="58"/>
  <c r="W247" i="58"/>
  <c r="W246" i="58"/>
  <c r="W245" i="58"/>
  <c r="W244" i="58"/>
  <c r="W243" i="58"/>
  <c r="W242" i="58"/>
  <c r="W241" i="58"/>
  <c r="W240" i="58"/>
  <c r="W239" i="58"/>
  <c r="W238" i="58"/>
  <c r="W237" i="58"/>
  <c r="W236" i="58"/>
  <c r="W235" i="58"/>
  <c r="W234" i="58"/>
  <c r="W233" i="58"/>
  <c r="W232" i="58"/>
  <c r="W231" i="58"/>
  <c r="W230" i="58"/>
  <c r="W229" i="58"/>
  <c r="W228" i="58"/>
  <c r="W227" i="58"/>
  <c r="W226" i="58"/>
  <c r="W225" i="58"/>
  <c r="W224" i="58"/>
  <c r="W223" i="58"/>
  <c r="W222" i="58"/>
  <c r="W221" i="58"/>
  <c r="W220" i="58"/>
  <c r="W219" i="58"/>
  <c r="W218" i="58"/>
  <c r="W217" i="58"/>
  <c r="W216" i="58"/>
  <c r="W215" i="58"/>
  <c r="W214" i="58"/>
  <c r="W213" i="58"/>
  <c r="W212" i="58"/>
  <c r="W211" i="58"/>
  <c r="W210" i="58"/>
  <c r="W209" i="58"/>
  <c r="W208" i="58"/>
  <c r="W207" i="58"/>
  <c r="W206" i="58"/>
  <c r="W205" i="58"/>
  <c r="W204" i="58"/>
  <c r="W203" i="58"/>
  <c r="W202" i="58"/>
  <c r="W201" i="58"/>
  <c r="W200" i="58"/>
  <c r="W199" i="58"/>
  <c r="W198" i="58"/>
  <c r="W197" i="58"/>
  <c r="W196" i="58"/>
  <c r="W195" i="58"/>
  <c r="W194" i="58"/>
  <c r="W193" i="58"/>
  <c r="W192" i="58"/>
  <c r="W191" i="58"/>
  <c r="W190" i="58"/>
  <c r="W189" i="58"/>
  <c r="W188" i="58"/>
  <c r="W187" i="58"/>
  <c r="W186" i="58"/>
  <c r="W185" i="58"/>
  <c r="W184" i="58"/>
  <c r="W183" i="58"/>
  <c r="W182" i="58"/>
  <c r="W181" i="58"/>
  <c r="W180" i="58"/>
  <c r="W179" i="58"/>
  <c r="W178" i="58"/>
  <c r="W177" i="58"/>
  <c r="W176" i="58"/>
  <c r="W175" i="58"/>
  <c r="W174" i="58"/>
  <c r="W173" i="58"/>
  <c r="W172" i="58"/>
  <c r="W171" i="58"/>
  <c r="W170" i="58"/>
  <c r="W169" i="58"/>
  <c r="W168" i="58"/>
  <c r="W167" i="58"/>
  <c r="W166" i="58"/>
  <c r="W165" i="58"/>
  <c r="W164" i="58"/>
  <c r="W163" i="58"/>
  <c r="W162" i="58"/>
  <c r="W161" i="58"/>
  <c r="W160" i="58"/>
  <c r="W159" i="58"/>
  <c r="W158" i="58"/>
  <c r="W157" i="58"/>
  <c r="W156" i="58"/>
  <c r="W155" i="58"/>
  <c r="W154" i="58"/>
  <c r="W153" i="58"/>
  <c r="W152" i="58"/>
  <c r="W151" i="58"/>
  <c r="W150" i="58"/>
  <c r="W149" i="58"/>
  <c r="W148" i="58"/>
  <c r="W147" i="58"/>
  <c r="W146" i="58"/>
  <c r="W145" i="58"/>
  <c r="W144" i="58"/>
  <c r="W143" i="58"/>
  <c r="W142" i="58"/>
  <c r="W141" i="58"/>
  <c r="W140" i="58"/>
  <c r="W139" i="58"/>
  <c r="W138" i="58"/>
  <c r="W137" i="58"/>
  <c r="W136" i="58"/>
  <c r="W135" i="58"/>
  <c r="W134" i="58"/>
  <c r="W133" i="58"/>
  <c r="W132" i="58"/>
  <c r="W131" i="58"/>
  <c r="W130" i="58"/>
  <c r="W129" i="58"/>
  <c r="W128" i="58"/>
  <c r="W127" i="58"/>
  <c r="W126" i="58"/>
  <c r="W125" i="58"/>
  <c r="W124" i="58"/>
  <c r="W123" i="58"/>
  <c r="W122" i="58"/>
  <c r="W121" i="58"/>
  <c r="W120" i="58"/>
  <c r="W119" i="58"/>
  <c r="W118" i="58"/>
  <c r="W117" i="58"/>
  <c r="W116" i="58"/>
  <c r="W115" i="58"/>
  <c r="W114" i="58"/>
  <c r="W113" i="58"/>
  <c r="W112" i="58"/>
  <c r="W111" i="58"/>
  <c r="W110" i="58"/>
  <c r="W109" i="58"/>
  <c r="W108" i="58"/>
  <c r="W107" i="58"/>
  <c r="W106" i="58"/>
  <c r="W105" i="58"/>
  <c r="W104" i="58"/>
  <c r="W103" i="58"/>
  <c r="W102" i="58"/>
  <c r="W101" i="58"/>
  <c r="W100" i="58"/>
  <c r="W99" i="58"/>
  <c r="W98" i="58"/>
  <c r="W97" i="58"/>
  <c r="W96" i="58"/>
  <c r="W95" i="58"/>
  <c r="W94" i="58"/>
  <c r="W93" i="58"/>
  <c r="W92" i="58"/>
  <c r="W91" i="58"/>
  <c r="W90" i="58"/>
  <c r="W89" i="58"/>
  <c r="W88" i="58"/>
  <c r="W87" i="58"/>
  <c r="W86" i="58"/>
  <c r="W85" i="58"/>
  <c r="W84" i="58"/>
  <c r="W83" i="58"/>
  <c r="W82" i="58"/>
  <c r="W81" i="58"/>
  <c r="W80" i="58"/>
  <c r="W79" i="58"/>
  <c r="W78" i="58"/>
  <c r="W77" i="58"/>
  <c r="W76" i="58"/>
  <c r="W75" i="58"/>
  <c r="W74" i="58"/>
  <c r="W73" i="58"/>
  <c r="W72" i="58"/>
  <c r="W71" i="58"/>
  <c r="W70" i="58"/>
  <c r="W69" i="58"/>
  <c r="W68" i="58"/>
  <c r="W67" i="58"/>
  <c r="W66" i="58"/>
  <c r="W65" i="58"/>
  <c r="W64" i="58"/>
  <c r="W63" i="58"/>
  <c r="W62" i="58"/>
  <c r="W61" i="58"/>
  <c r="W60" i="58"/>
  <c r="W59" i="58"/>
  <c r="W58" i="58"/>
  <c r="W57" i="58"/>
  <c r="W56" i="58"/>
  <c r="W55" i="58"/>
  <c r="W54" i="58"/>
  <c r="W53" i="58"/>
  <c r="W52" i="58"/>
  <c r="W51" i="58"/>
  <c r="W50" i="58"/>
  <c r="W49" i="58"/>
  <c r="W48" i="58"/>
  <c r="W47" i="58"/>
  <c r="W46" i="58"/>
  <c r="W45" i="58"/>
  <c r="W44" i="58"/>
  <c r="W43" i="58"/>
  <c r="W42" i="58"/>
  <c r="W41" i="58"/>
  <c r="W40" i="58"/>
  <c r="W39" i="58"/>
  <c r="W38" i="58"/>
  <c r="W37" i="58"/>
  <c r="W36" i="58"/>
  <c r="W35" i="58"/>
  <c r="W34" i="58"/>
  <c r="W33" i="58"/>
  <c r="W32" i="58"/>
  <c r="W31" i="58"/>
  <c r="W30" i="58"/>
  <c r="W29" i="58"/>
  <c r="W28" i="58"/>
  <c r="W27" i="58"/>
  <c r="W26" i="58"/>
  <c r="W25" i="58"/>
  <c r="W24" i="58"/>
  <c r="W23" i="58"/>
  <c r="W22" i="58"/>
  <c r="W21" i="58"/>
  <c r="W20" i="58"/>
  <c r="W19" i="58"/>
  <c r="W18" i="58"/>
  <c r="W17" i="58"/>
  <c r="W16" i="58"/>
  <c r="W15" i="58"/>
  <c r="W14" i="58"/>
  <c r="V10" i="58"/>
  <c r="AF71" i="102"/>
  <c r="X71" i="102"/>
  <c r="AA68" i="102"/>
  <c r="G68" i="102"/>
  <c r="AA66" i="102"/>
  <c r="G66" i="102"/>
  <c r="AA64" i="102"/>
  <c r="N64" i="102"/>
  <c r="L64" i="102"/>
  <c r="K64" i="102"/>
  <c r="J64" i="102"/>
  <c r="I64" i="102"/>
  <c r="H64" i="102"/>
  <c r="G64" i="102"/>
  <c r="I62" i="102"/>
  <c r="AT59" i="102"/>
  <c r="AE59" i="102"/>
  <c r="AT58" i="102"/>
  <c r="J10" i="58"/>
  <c r="D10" i="58"/>
  <c r="J11" i="58"/>
  <c r="D11" i="58"/>
  <c r="J12" i="58"/>
  <c r="D12" i="58"/>
  <c r="J13" i="58"/>
  <c r="D13" i="58"/>
  <c r="J14" i="58"/>
  <c r="D14" i="58"/>
  <c r="U10" i="58"/>
  <c r="U11" i="58"/>
  <c r="V11" i="58"/>
  <c r="U12" i="58"/>
  <c r="V12" i="58"/>
  <c r="U13" i="58"/>
  <c r="V13" i="58"/>
  <c r="U14" i="58"/>
  <c r="V14" i="58"/>
  <c r="J15" i="58"/>
  <c r="D15" i="58"/>
  <c r="U15" i="58"/>
  <c r="V15" i="58"/>
  <c r="J16" i="58"/>
  <c r="D16" i="58"/>
  <c r="U16" i="58"/>
  <c r="V16" i="58"/>
  <c r="J17" i="58"/>
  <c r="D17" i="58"/>
  <c r="U17" i="58"/>
  <c r="V17" i="58"/>
  <c r="J18" i="58"/>
  <c r="D18" i="58"/>
  <c r="U18" i="58"/>
  <c r="V18" i="58"/>
  <c r="J19" i="58"/>
  <c r="D19" i="58"/>
  <c r="U19" i="58"/>
  <c r="V19" i="58"/>
  <c r="J20" i="58"/>
  <c r="D20" i="58"/>
  <c r="U20" i="58"/>
  <c r="V20" i="58"/>
  <c r="J21" i="58"/>
  <c r="D21" i="58"/>
  <c r="U21" i="58"/>
  <c r="V21" i="58"/>
  <c r="J22" i="58"/>
  <c r="D22" i="58"/>
  <c r="U22" i="58"/>
  <c r="V22" i="58"/>
  <c r="J23" i="58"/>
  <c r="D23" i="58"/>
  <c r="U23" i="58"/>
  <c r="V23" i="58"/>
  <c r="J24" i="58"/>
  <c r="D24" i="58"/>
  <c r="U24" i="58"/>
  <c r="V24" i="58"/>
  <c r="J25" i="58"/>
  <c r="D25" i="58"/>
  <c r="U25" i="58"/>
  <c r="V25" i="58"/>
  <c r="J26" i="58"/>
  <c r="D26" i="58"/>
  <c r="U26" i="58"/>
  <c r="V26" i="58"/>
  <c r="J27" i="58"/>
  <c r="D27" i="58"/>
  <c r="U27" i="58"/>
  <c r="V27" i="58"/>
  <c r="J28" i="58"/>
  <c r="D28" i="58"/>
  <c r="U28" i="58"/>
  <c r="V28" i="58"/>
  <c r="J29" i="58"/>
  <c r="D29" i="58"/>
  <c r="U29" i="58"/>
  <c r="V29" i="58"/>
  <c r="J30" i="58"/>
  <c r="D30" i="58"/>
  <c r="U30" i="58"/>
  <c r="V30" i="58"/>
  <c r="J31" i="58"/>
  <c r="D31" i="58"/>
  <c r="U31" i="58"/>
  <c r="V31" i="58"/>
  <c r="J32" i="58"/>
  <c r="D32" i="58"/>
  <c r="U32" i="58"/>
  <c r="V32" i="58"/>
  <c r="J33" i="58"/>
  <c r="D33" i="58"/>
  <c r="U33" i="58"/>
  <c r="V33" i="58"/>
  <c r="J34" i="58"/>
  <c r="D34" i="58"/>
  <c r="U34" i="58"/>
  <c r="V34" i="58"/>
  <c r="J35" i="58"/>
  <c r="D35" i="58"/>
  <c r="U35" i="58"/>
  <c r="V35" i="58"/>
  <c r="J36" i="58"/>
  <c r="D36" i="58"/>
  <c r="U36" i="58"/>
  <c r="V36" i="58"/>
  <c r="J37" i="58"/>
  <c r="D37" i="58"/>
  <c r="U37" i="58"/>
  <c r="V37" i="58"/>
  <c r="J38" i="58"/>
  <c r="D38" i="58"/>
  <c r="U38" i="58"/>
  <c r="V38" i="58"/>
  <c r="J39" i="58"/>
  <c r="D39" i="58"/>
  <c r="U39" i="58"/>
  <c r="V39" i="58"/>
  <c r="J40" i="58"/>
  <c r="D40" i="58"/>
  <c r="U40" i="58"/>
  <c r="V40" i="58"/>
  <c r="J41" i="58"/>
  <c r="D41" i="58"/>
  <c r="U41" i="58"/>
  <c r="V41" i="58"/>
  <c r="J42" i="58"/>
  <c r="D42" i="58"/>
  <c r="U42" i="58"/>
  <c r="V42" i="58"/>
  <c r="J43" i="58"/>
  <c r="D43" i="58"/>
  <c r="U43" i="58"/>
  <c r="V43" i="58"/>
  <c r="J44" i="58"/>
  <c r="D44" i="58"/>
  <c r="U44" i="58"/>
  <c r="V44" i="58"/>
  <c r="J45" i="58"/>
  <c r="D45" i="58"/>
  <c r="U45" i="58"/>
  <c r="V45" i="58"/>
  <c r="J46" i="58"/>
  <c r="D46" i="58"/>
  <c r="U46" i="58"/>
  <c r="V46" i="58"/>
  <c r="J47" i="58"/>
  <c r="D47" i="58"/>
  <c r="U47" i="58"/>
  <c r="V47" i="58"/>
  <c r="J48" i="58"/>
  <c r="D48" i="58"/>
  <c r="U48" i="58"/>
  <c r="V48" i="58"/>
  <c r="J49" i="58"/>
  <c r="D49" i="58"/>
  <c r="U49" i="58"/>
  <c r="V49" i="58"/>
  <c r="J50" i="58"/>
  <c r="D50" i="58"/>
  <c r="U50" i="58"/>
  <c r="V50" i="58"/>
  <c r="J51" i="58"/>
  <c r="D51" i="58"/>
  <c r="U51" i="58"/>
  <c r="V51" i="58"/>
  <c r="J52" i="58"/>
  <c r="D52" i="58"/>
  <c r="U52" i="58"/>
  <c r="V52" i="58"/>
  <c r="J53" i="58"/>
  <c r="D53" i="58"/>
  <c r="U53" i="58"/>
  <c r="V53" i="58"/>
  <c r="J54" i="58"/>
  <c r="D54" i="58"/>
  <c r="U54" i="58"/>
  <c r="V54" i="58"/>
  <c r="J55" i="58"/>
  <c r="D55" i="58"/>
  <c r="U55" i="58"/>
  <c r="V55" i="58"/>
  <c r="J56" i="58"/>
  <c r="D56" i="58"/>
  <c r="U56" i="58"/>
  <c r="V56" i="58"/>
  <c r="J57" i="58"/>
  <c r="D57" i="58"/>
  <c r="U57" i="58"/>
  <c r="V57" i="58"/>
  <c r="J58" i="58"/>
  <c r="D58" i="58"/>
  <c r="U58" i="58"/>
  <c r="V58" i="58"/>
  <c r="J59" i="58"/>
  <c r="D59" i="58"/>
  <c r="U59" i="58"/>
  <c r="V59" i="58"/>
  <c r="J60" i="58"/>
  <c r="D60" i="58"/>
  <c r="U60" i="58"/>
  <c r="V60" i="58"/>
  <c r="J61" i="58"/>
  <c r="D61" i="58"/>
  <c r="U61" i="58"/>
  <c r="V61" i="58"/>
  <c r="J62" i="58"/>
  <c r="D62" i="58"/>
  <c r="U62" i="58"/>
  <c r="V62" i="58"/>
  <c r="J63" i="58"/>
  <c r="D63" i="58"/>
  <c r="U63" i="58"/>
  <c r="V63" i="58"/>
  <c r="J64" i="58"/>
  <c r="D64" i="58"/>
  <c r="U64" i="58"/>
  <c r="V64" i="58"/>
  <c r="J65" i="58"/>
  <c r="D65" i="58"/>
  <c r="U65" i="58"/>
  <c r="V65" i="58"/>
  <c r="J66" i="58"/>
  <c r="D66" i="58"/>
  <c r="U66" i="58"/>
  <c r="V66" i="58"/>
  <c r="J67" i="58"/>
  <c r="D67" i="58"/>
  <c r="U67" i="58"/>
  <c r="V67" i="58"/>
  <c r="J68" i="58"/>
  <c r="D68" i="58"/>
  <c r="U68" i="58"/>
  <c r="V68" i="58"/>
  <c r="J69" i="58"/>
  <c r="D69" i="58"/>
  <c r="U69" i="58"/>
  <c r="V69" i="58"/>
  <c r="J70" i="58"/>
  <c r="D70" i="58"/>
  <c r="U70" i="58"/>
  <c r="V70" i="58"/>
  <c r="J71" i="58"/>
  <c r="D71" i="58"/>
  <c r="U71" i="58"/>
  <c r="V71" i="58"/>
  <c r="J72" i="58"/>
  <c r="D72" i="58"/>
  <c r="U72" i="58"/>
  <c r="V72" i="58"/>
  <c r="J73" i="58"/>
  <c r="D73" i="58"/>
  <c r="U73" i="58"/>
  <c r="V73" i="58"/>
  <c r="J74" i="58"/>
  <c r="D74" i="58"/>
  <c r="U74" i="58"/>
  <c r="V74" i="58"/>
  <c r="J75" i="58"/>
  <c r="D75" i="58"/>
  <c r="U75" i="58"/>
  <c r="V75" i="58"/>
  <c r="J76" i="58"/>
  <c r="D76" i="58"/>
  <c r="U76" i="58"/>
  <c r="V76" i="58"/>
  <c r="J77" i="58"/>
  <c r="D77" i="58"/>
  <c r="U77" i="58"/>
  <c r="V77" i="58"/>
  <c r="J78" i="58"/>
  <c r="D78" i="58"/>
  <c r="U78" i="58"/>
  <c r="V78" i="58"/>
  <c r="J79" i="58"/>
  <c r="D79" i="58"/>
  <c r="U79" i="58"/>
  <c r="V79" i="58"/>
  <c r="J80" i="58"/>
  <c r="D80" i="58"/>
  <c r="U80" i="58"/>
  <c r="V80" i="58"/>
  <c r="J81" i="58"/>
  <c r="D81" i="58"/>
  <c r="U81" i="58"/>
  <c r="V81" i="58"/>
  <c r="J82" i="58"/>
  <c r="D82" i="58"/>
  <c r="U82" i="58"/>
  <c r="V82" i="58"/>
  <c r="J83" i="58"/>
  <c r="D83" i="58"/>
  <c r="U83" i="58"/>
  <c r="V83" i="58"/>
  <c r="J84" i="58"/>
  <c r="D84" i="58"/>
  <c r="U84" i="58"/>
  <c r="V84" i="58"/>
  <c r="J85" i="58"/>
  <c r="D85" i="58"/>
  <c r="U85" i="58"/>
  <c r="V85" i="58"/>
  <c r="J86" i="58"/>
  <c r="D86" i="58"/>
  <c r="U86" i="58"/>
  <c r="V86" i="58"/>
  <c r="J87" i="58"/>
  <c r="D87" i="58"/>
  <c r="U87" i="58"/>
  <c r="V87" i="58"/>
  <c r="J88" i="58"/>
  <c r="D88" i="58"/>
  <c r="U88" i="58"/>
  <c r="V88" i="58"/>
  <c r="J89" i="58"/>
  <c r="D89" i="58"/>
  <c r="U89" i="58"/>
  <c r="V89" i="58"/>
  <c r="J90" i="58"/>
  <c r="D90" i="58"/>
  <c r="U90" i="58"/>
  <c r="V90" i="58"/>
  <c r="J91" i="58"/>
  <c r="D91" i="58"/>
  <c r="U91" i="58"/>
  <c r="V91" i="58"/>
  <c r="J92" i="58"/>
  <c r="D92" i="58"/>
  <c r="U92" i="58"/>
  <c r="V92" i="58"/>
  <c r="J93" i="58"/>
  <c r="D93" i="58"/>
  <c r="U93" i="58"/>
  <c r="V93" i="58"/>
  <c r="J94" i="58"/>
  <c r="D94" i="58"/>
  <c r="U94" i="58"/>
  <c r="V94" i="58"/>
  <c r="J95" i="58"/>
  <c r="D95" i="58"/>
  <c r="U95" i="58"/>
  <c r="V95" i="58"/>
  <c r="J96" i="58"/>
  <c r="D96" i="58"/>
  <c r="U96" i="58"/>
  <c r="V96" i="58"/>
  <c r="J97" i="58"/>
  <c r="D97" i="58"/>
  <c r="U97" i="58"/>
  <c r="V97" i="58"/>
  <c r="J98" i="58"/>
  <c r="D98" i="58"/>
  <c r="U98" i="58"/>
  <c r="V98" i="58"/>
  <c r="J99" i="58"/>
  <c r="D99" i="58"/>
  <c r="U99" i="58"/>
  <c r="V99" i="58"/>
  <c r="J100" i="58"/>
  <c r="D100" i="58"/>
  <c r="U100" i="58"/>
  <c r="V100" i="58"/>
  <c r="J101" i="58"/>
  <c r="D101" i="58"/>
  <c r="U101" i="58"/>
  <c r="V101" i="58"/>
  <c r="J102" i="58"/>
  <c r="D102" i="58"/>
  <c r="U102" i="58"/>
  <c r="V102" i="58"/>
  <c r="J103" i="58"/>
  <c r="D103" i="58"/>
  <c r="U103" i="58"/>
  <c r="V103" i="58"/>
  <c r="J104" i="58"/>
  <c r="D104" i="58"/>
  <c r="U104" i="58"/>
  <c r="V104" i="58"/>
  <c r="J105" i="58"/>
  <c r="D105" i="58"/>
  <c r="U105" i="58"/>
  <c r="V105" i="58"/>
  <c r="J106" i="58"/>
  <c r="D106" i="58"/>
  <c r="U106" i="58"/>
  <c r="V106" i="58"/>
  <c r="J107" i="58"/>
  <c r="D107" i="58"/>
  <c r="U107" i="58"/>
  <c r="V107" i="58"/>
  <c r="J108" i="58"/>
  <c r="D108" i="58"/>
  <c r="U108" i="58"/>
  <c r="V108" i="58"/>
  <c r="J109" i="58"/>
  <c r="D109" i="58"/>
  <c r="U109" i="58"/>
  <c r="V109" i="58"/>
  <c r="J110" i="58"/>
  <c r="D110" i="58"/>
  <c r="U110" i="58"/>
  <c r="V110" i="58"/>
  <c r="J111" i="58"/>
  <c r="D111" i="58"/>
  <c r="U111" i="58"/>
  <c r="V111" i="58"/>
  <c r="J112" i="58"/>
  <c r="D112" i="58"/>
  <c r="U112" i="58"/>
  <c r="V112" i="58"/>
  <c r="J113" i="58"/>
  <c r="D113" i="58"/>
  <c r="U113" i="58"/>
  <c r="V113" i="58"/>
  <c r="J114" i="58"/>
  <c r="D114" i="58"/>
  <c r="U114" i="58"/>
  <c r="V114" i="58"/>
  <c r="J115" i="58"/>
  <c r="D115" i="58"/>
  <c r="U115" i="58"/>
  <c r="V115" i="58"/>
  <c r="J116" i="58"/>
  <c r="D116" i="58"/>
  <c r="U116" i="58"/>
  <c r="V116" i="58"/>
  <c r="J117" i="58"/>
  <c r="D117" i="58"/>
  <c r="U117" i="58"/>
  <c r="V117" i="58"/>
  <c r="J118" i="58"/>
  <c r="D118" i="58"/>
  <c r="U118" i="58"/>
  <c r="V118" i="58"/>
  <c r="J119" i="58"/>
  <c r="D119" i="58"/>
  <c r="U119" i="58"/>
  <c r="V119" i="58"/>
  <c r="J120" i="58"/>
  <c r="D120" i="58"/>
  <c r="U120" i="58"/>
  <c r="V120" i="58"/>
  <c r="J121" i="58"/>
  <c r="D121" i="58"/>
  <c r="U121" i="58"/>
  <c r="V121" i="58"/>
  <c r="J122" i="58"/>
  <c r="D122" i="58"/>
  <c r="U122" i="58"/>
  <c r="V122" i="58"/>
  <c r="J123" i="58"/>
  <c r="D123" i="58"/>
  <c r="U123" i="58"/>
  <c r="V123" i="58"/>
  <c r="J124" i="58"/>
  <c r="D124" i="58"/>
  <c r="U124" i="58"/>
  <c r="V124" i="58"/>
  <c r="J125" i="58"/>
  <c r="D125" i="58"/>
  <c r="U125" i="58"/>
  <c r="V125" i="58"/>
  <c r="J126" i="58"/>
  <c r="D126" i="58"/>
  <c r="U126" i="58"/>
  <c r="V126" i="58"/>
  <c r="J127" i="58"/>
  <c r="D127" i="58"/>
  <c r="U127" i="58"/>
  <c r="V127" i="58"/>
  <c r="J128" i="58"/>
  <c r="D128" i="58"/>
  <c r="U128" i="58"/>
  <c r="V128" i="58"/>
  <c r="J129" i="58"/>
  <c r="D129" i="58"/>
  <c r="U129" i="58"/>
  <c r="V129" i="58"/>
  <c r="J130" i="58"/>
  <c r="D130" i="58"/>
  <c r="U130" i="58"/>
  <c r="V130" i="58"/>
  <c r="J131" i="58"/>
  <c r="D131" i="58"/>
  <c r="U131" i="58"/>
  <c r="V131" i="58"/>
  <c r="J132" i="58"/>
  <c r="D132" i="58"/>
  <c r="U132" i="58"/>
  <c r="V132" i="58"/>
  <c r="J133" i="58"/>
  <c r="D133" i="58"/>
  <c r="U133" i="58"/>
  <c r="V133" i="58"/>
  <c r="J134" i="58"/>
  <c r="D134" i="58"/>
  <c r="U134" i="58"/>
  <c r="V134" i="58"/>
  <c r="J135" i="58"/>
  <c r="D135" i="58"/>
  <c r="U135" i="58"/>
  <c r="V135" i="58"/>
  <c r="J136" i="58"/>
  <c r="D136" i="58"/>
  <c r="U136" i="58"/>
  <c r="V136" i="58"/>
  <c r="J137" i="58"/>
  <c r="D137" i="58"/>
  <c r="U137" i="58"/>
  <c r="V137" i="58"/>
  <c r="J138" i="58"/>
  <c r="D138" i="58"/>
  <c r="U138" i="58"/>
  <c r="V138" i="58"/>
  <c r="J139" i="58"/>
  <c r="D139" i="58"/>
  <c r="U139" i="58"/>
  <c r="V139" i="58"/>
  <c r="J140" i="58"/>
  <c r="D140" i="58"/>
  <c r="U140" i="58"/>
  <c r="V140" i="58"/>
  <c r="J141" i="58"/>
  <c r="D141" i="58"/>
  <c r="U141" i="58"/>
  <c r="V141" i="58"/>
  <c r="J142" i="58"/>
  <c r="D142" i="58"/>
  <c r="U142" i="58"/>
  <c r="V142" i="58"/>
  <c r="J143" i="58"/>
  <c r="D143" i="58"/>
  <c r="U143" i="58"/>
  <c r="V143" i="58"/>
  <c r="J144" i="58"/>
  <c r="D144" i="58"/>
  <c r="U144" i="58"/>
  <c r="V144" i="58"/>
  <c r="J145" i="58"/>
  <c r="D145" i="58"/>
  <c r="U145" i="58"/>
  <c r="V145" i="58"/>
  <c r="J146" i="58"/>
  <c r="D146" i="58"/>
  <c r="U146" i="58"/>
  <c r="V146" i="58"/>
  <c r="J147" i="58"/>
  <c r="D147" i="58"/>
  <c r="U147" i="58"/>
  <c r="V147" i="58"/>
  <c r="J148" i="58"/>
  <c r="D148" i="58"/>
  <c r="U148" i="58"/>
  <c r="V148" i="58"/>
  <c r="J149" i="58"/>
  <c r="D149" i="58"/>
  <c r="U149" i="58"/>
  <c r="V149" i="58"/>
  <c r="J150" i="58"/>
  <c r="D150" i="58"/>
  <c r="U150" i="58"/>
  <c r="V150" i="58"/>
  <c r="J151" i="58"/>
  <c r="D151" i="58"/>
  <c r="U151" i="58"/>
  <c r="V151" i="58"/>
  <c r="J152" i="58"/>
  <c r="D152" i="58"/>
  <c r="U152" i="58"/>
  <c r="V152" i="58"/>
  <c r="J153" i="58"/>
  <c r="D153" i="58"/>
  <c r="U153" i="58"/>
  <c r="V153" i="58"/>
  <c r="J154" i="58"/>
  <c r="D154" i="58"/>
  <c r="U154" i="58"/>
  <c r="V154" i="58"/>
  <c r="J155" i="58"/>
  <c r="D155" i="58"/>
  <c r="U155" i="58"/>
  <c r="V155" i="58"/>
  <c r="J156" i="58"/>
  <c r="D156" i="58"/>
  <c r="U156" i="58"/>
  <c r="V156" i="58"/>
  <c r="J157" i="58"/>
  <c r="D157" i="58"/>
  <c r="U157" i="58"/>
  <c r="V157" i="58"/>
  <c r="J158" i="58"/>
  <c r="D158" i="58"/>
  <c r="U158" i="58"/>
  <c r="V158" i="58"/>
  <c r="AE58" i="102"/>
  <c r="AT57" i="102"/>
  <c r="AE57" i="102"/>
  <c r="AL54" i="102"/>
  <c r="AH42" i="102"/>
  <c r="AH44" i="102"/>
  <c r="Z6" i="102"/>
  <c r="Q31" i="102"/>
  <c r="N20" i="102"/>
  <c r="M20" i="102"/>
  <c r="K20" i="102"/>
  <c r="J20" i="102"/>
  <c r="N16" i="102"/>
  <c r="I16" i="102"/>
  <c r="D16" i="102"/>
  <c r="H14" i="102"/>
  <c r="G12" i="102"/>
  <c r="T10" i="102"/>
  <c r="R10" i="102"/>
  <c r="Q10" i="102"/>
  <c r="P10" i="102"/>
  <c r="O10" i="102"/>
  <c r="N10" i="102"/>
  <c r="M10" i="102"/>
  <c r="BF5" i="102"/>
  <c r="E7" i="10"/>
  <c r="BJ4" i="102"/>
  <c r="B6" i="10"/>
  <c r="B7" i="10"/>
  <c r="E6" i="10"/>
  <c r="BJ3" i="102"/>
  <c r="AF71" i="101"/>
  <c r="X71" i="101"/>
  <c r="AA68" i="101"/>
  <c r="G68" i="101"/>
  <c r="AA66" i="101"/>
  <c r="G66" i="101"/>
  <c r="AA64" i="101"/>
  <c r="N64" i="101"/>
  <c r="L64" i="101"/>
  <c r="K64" i="101"/>
  <c r="J64" i="101"/>
  <c r="I64" i="101"/>
  <c r="H64" i="101"/>
  <c r="G64" i="101"/>
  <c r="I62" i="101"/>
  <c r="AT59" i="101"/>
  <c r="AE59" i="101"/>
  <c r="AT58" i="101"/>
  <c r="AE58" i="101"/>
  <c r="AT57" i="101"/>
  <c r="AE57" i="101"/>
  <c r="AL54" i="101"/>
  <c r="AH42" i="101"/>
  <c r="AH44" i="101"/>
  <c r="Z6" i="101"/>
  <c r="Q31" i="101"/>
  <c r="N20" i="101"/>
  <c r="M20" i="101"/>
  <c r="K20" i="101"/>
  <c r="J20" i="101"/>
  <c r="N16" i="101"/>
  <c r="I16" i="101"/>
  <c r="D16" i="101"/>
  <c r="H14" i="101"/>
  <c r="G12" i="101"/>
  <c r="T10" i="101"/>
  <c r="R10" i="101"/>
  <c r="Q10" i="101"/>
  <c r="P10" i="101"/>
  <c r="O10" i="101"/>
  <c r="N10" i="101"/>
  <c r="M10" i="101"/>
  <c r="BF5" i="101"/>
  <c r="BJ4" i="101"/>
  <c r="BJ3" i="101"/>
  <c r="AF71" i="100"/>
  <c r="X71" i="100"/>
  <c r="AA68" i="100"/>
  <c r="G68" i="100"/>
  <c r="AA66" i="100"/>
  <c r="G66" i="100"/>
  <c r="AA64" i="100"/>
  <c r="N64" i="100"/>
  <c r="L64" i="100"/>
  <c r="K64" i="100"/>
  <c r="J64" i="100"/>
  <c r="I64" i="100"/>
  <c r="H64" i="100"/>
  <c r="G64" i="100"/>
  <c r="I62" i="100"/>
  <c r="AT59" i="100"/>
  <c r="AE59" i="100"/>
  <c r="AT58" i="100"/>
  <c r="AE58" i="100"/>
  <c r="AT57" i="100"/>
  <c r="AE57" i="100"/>
  <c r="AL54" i="100"/>
  <c r="AH42" i="100"/>
  <c r="AH44" i="100"/>
  <c r="Z6" i="100"/>
  <c r="Q31" i="100"/>
  <c r="N20" i="100"/>
  <c r="M20" i="100"/>
  <c r="K20" i="100"/>
  <c r="J20" i="100"/>
  <c r="N16" i="100"/>
  <c r="I16" i="100"/>
  <c r="D16" i="100"/>
  <c r="H14" i="100"/>
  <c r="G12" i="100"/>
  <c r="T10" i="100"/>
  <c r="R10" i="100"/>
  <c r="Q10" i="100"/>
  <c r="P10" i="100"/>
  <c r="O10" i="100"/>
  <c r="N10" i="100"/>
  <c r="M10" i="100"/>
  <c r="BF5" i="100"/>
  <c r="BJ4" i="100"/>
  <c r="BJ3" i="100"/>
  <c r="AF71" i="99"/>
  <c r="X71" i="99"/>
  <c r="AA68" i="99"/>
  <c r="G68" i="99"/>
  <c r="AA66" i="99"/>
  <c r="G66" i="99"/>
  <c r="AA64" i="99"/>
  <c r="N64" i="99"/>
  <c r="L64" i="99"/>
  <c r="K64" i="99"/>
  <c r="J64" i="99"/>
  <c r="I64" i="99"/>
  <c r="H64" i="99"/>
  <c r="G64" i="99"/>
  <c r="I62" i="99"/>
  <c r="AT59" i="99"/>
  <c r="AE59" i="99"/>
  <c r="AT58" i="99"/>
  <c r="AE58" i="99"/>
  <c r="AT57" i="99"/>
  <c r="AE57" i="99"/>
  <c r="AL54" i="99"/>
  <c r="AH42" i="99"/>
  <c r="AH44" i="99"/>
  <c r="Z6" i="99"/>
  <c r="Q31" i="99"/>
  <c r="N20" i="99"/>
  <c r="M20" i="99"/>
  <c r="K20" i="99"/>
  <c r="J20" i="99"/>
  <c r="N16" i="99"/>
  <c r="I16" i="99"/>
  <c r="D16" i="99"/>
  <c r="H14" i="99"/>
  <c r="G12" i="99"/>
  <c r="T10" i="99"/>
  <c r="R10" i="99"/>
  <c r="Q10" i="99"/>
  <c r="P10" i="99"/>
  <c r="O10" i="99"/>
  <c r="N10" i="99"/>
  <c r="M10" i="99"/>
  <c r="BF5" i="99"/>
  <c r="BJ4" i="99"/>
  <c r="BJ3" i="99"/>
  <c r="AF71" i="98"/>
  <c r="X71" i="98"/>
  <c r="AA68" i="98"/>
  <c r="G68" i="98"/>
  <c r="AA66" i="98"/>
  <c r="G66" i="98"/>
  <c r="AA64" i="98"/>
  <c r="N64" i="98"/>
  <c r="L64" i="98"/>
  <c r="K64" i="98"/>
  <c r="J64" i="98"/>
  <c r="I64" i="98"/>
  <c r="H64" i="98"/>
  <c r="G64" i="98"/>
  <c r="I62" i="98"/>
  <c r="AT59" i="98"/>
  <c r="AE59" i="98"/>
  <c r="AT58" i="98"/>
  <c r="AE58" i="98"/>
  <c r="AT57" i="98"/>
  <c r="AE57" i="98"/>
  <c r="AL54" i="98"/>
  <c r="AH42" i="98"/>
  <c r="AH44" i="98"/>
  <c r="Z6" i="98"/>
  <c r="Q31" i="98"/>
  <c r="N20" i="98"/>
  <c r="M20" i="98"/>
  <c r="K20" i="98"/>
  <c r="J20" i="98"/>
  <c r="N16" i="98"/>
  <c r="I16" i="98"/>
  <c r="D16" i="98"/>
  <c r="H14" i="98"/>
  <c r="G12" i="98"/>
  <c r="T10" i="98"/>
  <c r="R10" i="98"/>
  <c r="Q10" i="98"/>
  <c r="P10" i="98"/>
  <c r="O10" i="98"/>
  <c r="N10" i="98"/>
  <c r="M10" i="98"/>
  <c r="BF5" i="98"/>
  <c r="BJ4" i="98"/>
  <c r="BJ3" i="98"/>
  <c r="AF71" i="97"/>
  <c r="X71" i="97"/>
  <c r="AA68" i="97"/>
  <c r="G68" i="97"/>
  <c r="AA66" i="97"/>
  <c r="G66" i="97"/>
  <c r="AA64" i="97"/>
  <c r="N64" i="97"/>
  <c r="L64" i="97"/>
  <c r="K64" i="97"/>
  <c r="J64" i="97"/>
  <c r="I64" i="97"/>
  <c r="H64" i="97"/>
  <c r="G64" i="97"/>
  <c r="I62" i="97"/>
  <c r="AT59" i="97"/>
  <c r="AE59" i="97"/>
  <c r="AT58" i="97"/>
  <c r="AE58" i="97"/>
  <c r="AT57" i="97"/>
  <c r="AE57" i="97"/>
  <c r="AL54" i="97"/>
  <c r="AH42" i="97"/>
  <c r="AH44" i="97"/>
  <c r="Z6" i="97"/>
  <c r="Q31" i="97"/>
  <c r="N20" i="97"/>
  <c r="M20" i="97"/>
  <c r="K20" i="97"/>
  <c r="J20" i="97"/>
  <c r="N16" i="97"/>
  <c r="I16" i="97"/>
  <c r="D16" i="97"/>
  <c r="H14" i="97"/>
  <c r="G12" i="97"/>
  <c r="T10" i="97"/>
  <c r="R10" i="97"/>
  <c r="Q10" i="97"/>
  <c r="P10" i="97"/>
  <c r="O10" i="97"/>
  <c r="N10" i="97"/>
  <c r="M10" i="97"/>
  <c r="BF5" i="97"/>
  <c r="BJ4" i="97"/>
  <c r="BJ3" i="97"/>
  <c r="AF71" i="96"/>
  <c r="X71" i="96"/>
  <c r="AA68" i="96"/>
  <c r="G68" i="96"/>
  <c r="AA66" i="96"/>
  <c r="G66" i="96"/>
  <c r="AA64" i="96"/>
  <c r="N64" i="96"/>
  <c r="L64" i="96"/>
  <c r="K64" i="96"/>
  <c r="J64" i="96"/>
  <c r="I64" i="96"/>
  <c r="H64" i="96"/>
  <c r="G64" i="96"/>
  <c r="I62" i="96"/>
  <c r="AT59" i="96"/>
  <c r="AE59" i="96"/>
  <c r="AT58" i="96"/>
  <c r="AE58" i="96"/>
  <c r="AT57" i="96"/>
  <c r="AE57" i="96"/>
  <c r="AL54" i="96"/>
  <c r="AH42" i="96"/>
  <c r="AH44" i="96"/>
  <c r="Z6" i="96"/>
  <c r="Q31" i="96"/>
  <c r="N20" i="96"/>
  <c r="M20" i="96"/>
  <c r="K20" i="96"/>
  <c r="J20" i="96"/>
  <c r="N16" i="96"/>
  <c r="I16" i="96"/>
  <c r="D16" i="96"/>
  <c r="H14" i="96"/>
  <c r="G12" i="96"/>
  <c r="T10" i="96"/>
  <c r="R10" i="96"/>
  <c r="Q10" i="96"/>
  <c r="P10" i="96"/>
  <c r="O10" i="96"/>
  <c r="N10" i="96"/>
  <c r="M10" i="96"/>
  <c r="BF5" i="96"/>
  <c r="BJ4" i="96"/>
  <c r="BJ3" i="96"/>
  <c r="AF71" i="95"/>
  <c r="X71" i="95"/>
  <c r="AA68" i="95"/>
  <c r="G68" i="95"/>
  <c r="AA66" i="95"/>
  <c r="G66" i="95"/>
  <c r="AA64" i="95"/>
  <c r="N64" i="95"/>
  <c r="L64" i="95"/>
  <c r="K64" i="95"/>
  <c r="J64" i="95"/>
  <c r="I64" i="95"/>
  <c r="H64" i="95"/>
  <c r="G64" i="95"/>
  <c r="I62" i="95"/>
  <c r="AT59" i="95"/>
  <c r="AE59" i="95"/>
  <c r="AT58" i="95"/>
  <c r="AE58" i="95"/>
  <c r="AT57" i="95"/>
  <c r="AE57" i="95"/>
  <c r="AL54" i="95"/>
  <c r="AH42" i="95"/>
  <c r="AH44" i="95"/>
  <c r="Z6" i="95"/>
  <c r="Q31" i="95"/>
  <c r="N20" i="95"/>
  <c r="M20" i="95"/>
  <c r="K20" i="95"/>
  <c r="J20" i="95"/>
  <c r="N16" i="95"/>
  <c r="I16" i="95"/>
  <c r="D16" i="95"/>
  <c r="H14" i="95"/>
  <c r="G12" i="95"/>
  <c r="T10" i="95"/>
  <c r="R10" i="95"/>
  <c r="Q10" i="95"/>
  <c r="P10" i="95"/>
  <c r="O10" i="95"/>
  <c r="N10" i="95"/>
  <c r="M10" i="95"/>
  <c r="BF5" i="95"/>
  <c r="BJ4" i="95"/>
  <c r="BJ3" i="95"/>
  <c r="AF71" i="94"/>
  <c r="X71" i="94"/>
  <c r="AA68" i="94"/>
  <c r="G68" i="94"/>
  <c r="AA66" i="94"/>
  <c r="G66" i="94"/>
  <c r="AA64" i="94"/>
  <c r="N64" i="94"/>
  <c r="L64" i="94"/>
  <c r="K64" i="94"/>
  <c r="J64" i="94"/>
  <c r="I64" i="94"/>
  <c r="H64" i="94"/>
  <c r="G64" i="94"/>
  <c r="I62" i="94"/>
  <c r="AT59" i="94"/>
  <c r="AE59" i="94"/>
  <c r="AT58" i="94"/>
  <c r="AE58" i="94"/>
  <c r="AT57" i="94"/>
  <c r="AE57" i="94"/>
  <c r="AL54" i="94"/>
  <c r="AH42" i="94"/>
  <c r="AH44" i="94"/>
  <c r="Z6" i="94"/>
  <c r="Q31" i="94"/>
  <c r="N20" i="94"/>
  <c r="M20" i="94"/>
  <c r="K20" i="94"/>
  <c r="J20" i="94"/>
  <c r="N16" i="94"/>
  <c r="I16" i="94"/>
  <c r="D16" i="94"/>
  <c r="H14" i="94"/>
  <c r="G12" i="94"/>
  <c r="T10" i="94"/>
  <c r="R10" i="94"/>
  <c r="Q10" i="94"/>
  <c r="P10" i="94"/>
  <c r="O10" i="94"/>
  <c r="N10" i="94"/>
  <c r="M10" i="94"/>
  <c r="BF5" i="94"/>
  <c r="BJ4" i="94"/>
  <c r="BJ3" i="94"/>
  <c r="AF71" i="93"/>
  <c r="X71" i="93"/>
  <c r="AA68" i="93"/>
  <c r="G68" i="93"/>
  <c r="AA66" i="93"/>
  <c r="G66" i="93"/>
  <c r="AA64" i="93"/>
  <c r="N64" i="93"/>
  <c r="L64" i="93"/>
  <c r="K64" i="93"/>
  <c r="J64" i="93"/>
  <c r="I64" i="93"/>
  <c r="H64" i="93"/>
  <c r="G64" i="93"/>
  <c r="I62" i="93"/>
  <c r="AT59" i="93"/>
  <c r="AE59" i="93"/>
  <c r="AT58" i="93"/>
  <c r="AE58" i="93"/>
  <c r="AT57" i="93"/>
  <c r="AE57" i="93"/>
  <c r="AL54" i="93"/>
  <c r="AH42" i="93"/>
  <c r="AH44" i="93"/>
  <c r="Z6" i="93"/>
  <c r="Q31" i="93"/>
  <c r="N20" i="93"/>
  <c r="M20" i="93"/>
  <c r="K20" i="93"/>
  <c r="J20" i="93"/>
  <c r="N16" i="93"/>
  <c r="I16" i="93"/>
  <c r="D16" i="93"/>
  <c r="H14" i="93"/>
  <c r="G12" i="93"/>
  <c r="T10" i="93"/>
  <c r="R10" i="93"/>
  <c r="Q10" i="93"/>
  <c r="P10" i="93"/>
  <c r="O10" i="93"/>
  <c r="N10" i="93"/>
  <c r="M10" i="93"/>
  <c r="BF5" i="93"/>
  <c r="BJ4" i="93"/>
  <c r="BJ3" i="93"/>
  <c r="AF71" i="92"/>
  <c r="X71" i="92"/>
  <c r="AA68" i="92"/>
  <c r="G68" i="92"/>
  <c r="AA66" i="92"/>
  <c r="G66" i="92"/>
  <c r="AA64" i="92"/>
  <c r="N64" i="92"/>
  <c r="L64" i="92"/>
  <c r="K64" i="92"/>
  <c r="J64" i="92"/>
  <c r="I64" i="92"/>
  <c r="H64" i="92"/>
  <c r="G64" i="92"/>
  <c r="I62" i="92"/>
  <c r="AT59" i="92"/>
  <c r="AE59" i="92"/>
  <c r="AT58" i="92"/>
  <c r="AE58" i="92"/>
  <c r="AT57" i="92"/>
  <c r="AE57" i="92"/>
  <c r="AL54" i="92"/>
  <c r="AH42" i="92"/>
  <c r="AH44" i="92"/>
  <c r="Z6" i="92"/>
  <c r="Q31" i="92"/>
  <c r="N20" i="92"/>
  <c r="M20" i="92"/>
  <c r="K20" i="92"/>
  <c r="J20" i="92"/>
  <c r="N16" i="92"/>
  <c r="I16" i="92"/>
  <c r="D16" i="92"/>
  <c r="H14" i="92"/>
  <c r="G12" i="92"/>
  <c r="T10" i="92"/>
  <c r="R10" i="92"/>
  <c r="Q10" i="92"/>
  <c r="P10" i="92"/>
  <c r="O10" i="92"/>
  <c r="N10" i="92"/>
  <c r="M10" i="92"/>
  <c r="BF5" i="92"/>
  <c r="BJ4" i="92"/>
  <c r="BJ3" i="92"/>
  <c r="AF71" i="91"/>
  <c r="X71" i="91"/>
  <c r="AA68" i="91"/>
  <c r="G68" i="91"/>
  <c r="AA66" i="91"/>
  <c r="G66" i="91"/>
  <c r="AA64" i="91"/>
  <c r="N64" i="91"/>
  <c r="L64" i="91"/>
  <c r="K64" i="91"/>
  <c r="J64" i="91"/>
  <c r="I64" i="91"/>
  <c r="H64" i="91"/>
  <c r="G64" i="91"/>
  <c r="I62" i="91"/>
  <c r="AT59" i="91"/>
  <c r="AE59" i="91"/>
  <c r="AT58" i="91"/>
  <c r="AE58" i="91"/>
  <c r="AT57" i="91"/>
  <c r="AE57" i="91"/>
  <c r="AL54" i="91"/>
  <c r="AH42" i="91"/>
  <c r="AH44" i="91"/>
  <c r="Z6" i="91"/>
  <c r="Q31" i="91"/>
  <c r="N20" i="91"/>
  <c r="M20" i="91"/>
  <c r="K20" i="91"/>
  <c r="J20" i="91"/>
  <c r="N16" i="91"/>
  <c r="I16" i="91"/>
  <c r="D16" i="91"/>
  <c r="H14" i="91"/>
  <c r="G12" i="91"/>
  <c r="T10" i="91"/>
  <c r="R10" i="91"/>
  <c r="Q10" i="91"/>
  <c r="P10" i="91"/>
  <c r="O10" i="91"/>
  <c r="N10" i="91"/>
  <c r="M10" i="91"/>
  <c r="BF5" i="91"/>
  <c r="BJ4" i="91"/>
  <c r="BJ3" i="91"/>
  <c r="AF71" i="90"/>
  <c r="X71" i="90"/>
  <c r="AA68" i="90"/>
  <c r="G68" i="90"/>
  <c r="AA66" i="90"/>
  <c r="G66" i="90"/>
  <c r="AA64" i="90"/>
  <c r="N64" i="90"/>
  <c r="L64" i="90"/>
  <c r="K64" i="90"/>
  <c r="J64" i="90"/>
  <c r="I64" i="90"/>
  <c r="H64" i="90"/>
  <c r="G64" i="90"/>
  <c r="I62" i="90"/>
  <c r="AT59" i="90"/>
  <c r="AE59" i="90"/>
  <c r="AT58" i="90"/>
  <c r="AE58" i="90"/>
  <c r="AT57" i="90"/>
  <c r="AE57" i="90"/>
  <c r="AL54" i="90"/>
  <c r="AH42" i="90"/>
  <c r="AH44" i="90"/>
  <c r="Z6" i="90"/>
  <c r="Q31" i="90"/>
  <c r="N20" i="90"/>
  <c r="M20" i="90"/>
  <c r="K20" i="90"/>
  <c r="J20" i="90"/>
  <c r="N16" i="90"/>
  <c r="I16" i="90"/>
  <c r="D16" i="90"/>
  <c r="H14" i="90"/>
  <c r="G12" i="90"/>
  <c r="T10" i="90"/>
  <c r="R10" i="90"/>
  <c r="Q10" i="90"/>
  <c r="P10" i="90"/>
  <c r="O10" i="90"/>
  <c r="N10" i="90"/>
  <c r="M10" i="90"/>
  <c r="BF5" i="90"/>
  <c r="BJ4" i="90"/>
  <c r="BJ3" i="90"/>
  <c r="AF71" i="89"/>
  <c r="X71" i="89"/>
  <c r="AA68" i="89"/>
  <c r="G68" i="89"/>
  <c r="AA66" i="89"/>
  <c r="G66" i="89"/>
  <c r="AA64" i="89"/>
  <c r="N64" i="89"/>
  <c r="L64" i="89"/>
  <c r="K64" i="89"/>
  <c r="J64" i="89"/>
  <c r="I64" i="89"/>
  <c r="H64" i="89"/>
  <c r="G64" i="89"/>
  <c r="I62" i="89"/>
  <c r="AT59" i="89"/>
  <c r="AE59" i="89"/>
  <c r="AT58" i="89"/>
  <c r="AE58" i="89"/>
  <c r="AT57" i="89"/>
  <c r="AE57" i="89"/>
  <c r="AL54" i="89"/>
  <c r="AH42" i="89"/>
  <c r="AH44" i="89"/>
  <c r="Z6" i="89"/>
  <c r="Q31" i="89"/>
  <c r="N20" i="89"/>
  <c r="M20" i="89"/>
  <c r="K20" i="89"/>
  <c r="J20" i="89"/>
  <c r="N16" i="89"/>
  <c r="I16" i="89"/>
  <c r="D16" i="89"/>
  <c r="H14" i="89"/>
  <c r="G12" i="89"/>
  <c r="T10" i="89"/>
  <c r="R10" i="89"/>
  <c r="Q10" i="89"/>
  <c r="P10" i="89"/>
  <c r="O10" i="89"/>
  <c r="N10" i="89"/>
  <c r="M10" i="89"/>
  <c r="BF5" i="89"/>
  <c r="BJ4" i="89"/>
  <c r="BJ3" i="89"/>
  <c r="AF71" i="88"/>
  <c r="X71" i="88"/>
  <c r="AA68" i="88"/>
  <c r="G68" i="88"/>
  <c r="AA66" i="88"/>
  <c r="G66" i="88"/>
  <c r="AA64" i="88"/>
  <c r="N64" i="88"/>
  <c r="L64" i="88"/>
  <c r="K64" i="88"/>
  <c r="J64" i="88"/>
  <c r="I64" i="88"/>
  <c r="H64" i="88"/>
  <c r="G64" i="88"/>
  <c r="I62" i="88"/>
  <c r="AT59" i="88"/>
  <c r="AE59" i="88"/>
  <c r="AT58" i="88"/>
  <c r="AE58" i="88"/>
  <c r="AT57" i="88"/>
  <c r="AE57" i="88"/>
  <c r="AL54" i="88"/>
  <c r="AH42" i="88"/>
  <c r="AH44" i="88"/>
  <c r="Z6" i="88"/>
  <c r="Q31" i="88"/>
  <c r="N20" i="88"/>
  <c r="M20" i="88"/>
  <c r="K20" i="88"/>
  <c r="J20" i="88"/>
  <c r="N16" i="88"/>
  <c r="I16" i="88"/>
  <c r="D16" i="88"/>
  <c r="H14" i="88"/>
  <c r="G12" i="88"/>
  <c r="T10" i="88"/>
  <c r="R10" i="88"/>
  <c r="Q10" i="88"/>
  <c r="P10" i="88"/>
  <c r="O10" i="88"/>
  <c r="N10" i="88"/>
  <c r="M10" i="88"/>
  <c r="BF5" i="88"/>
  <c r="BJ4" i="88"/>
  <c r="BJ3" i="88"/>
  <c r="AF71" i="87"/>
  <c r="X71" i="87"/>
  <c r="AA68" i="87"/>
  <c r="G68" i="87"/>
  <c r="AA66" i="87"/>
  <c r="G66" i="87"/>
  <c r="AA64" i="87"/>
  <c r="N64" i="87"/>
  <c r="L64" i="87"/>
  <c r="K64" i="87"/>
  <c r="J64" i="87"/>
  <c r="I64" i="87"/>
  <c r="H64" i="87"/>
  <c r="G64" i="87"/>
  <c r="I62" i="87"/>
  <c r="AT59" i="87"/>
  <c r="AE59" i="87"/>
  <c r="AT58" i="87"/>
  <c r="AE58" i="87"/>
  <c r="AT57" i="87"/>
  <c r="AE57" i="87"/>
  <c r="AL54" i="87"/>
  <c r="AH42" i="87"/>
  <c r="AH44" i="87"/>
  <c r="Z6" i="87"/>
  <c r="Q31" i="87"/>
  <c r="N20" i="87"/>
  <c r="M20" i="87"/>
  <c r="K20" i="87"/>
  <c r="J20" i="87"/>
  <c r="N16" i="87"/>
  <c r="I16" i="87"/>
  <c r="D16" i="87"/>
  <c r="H14" i="87"/>
  <c r="G12" i="87"/>
  <c r="T10" i="87"/>
  <c r="R10" i="87"/>
  <c r="Q10" i="87"/>
  <c r="P10" i="87"/>
  <c r="O10" i="87"/>
  <c r="N10" i="87"/>
  <c r="M10" i="87"/>
  <c r="BF5" i="87"/>
  <c r="BJ4" i="87"/>
  <c r="BJ3" i="87"/>
  <c r="AF71" i="86"/>
  <c r="X71" i="86"/>
  <c r="AA68" i="86"/>
  <c r="G68" i="86"/>
  <c r="AA66" i="86"/>
  <c r="G66" i="86"/>
  <c r="AA64" i="86"/>
  <c r="N64" i="86"/>
  <c r="L64" i="86"/>
  <c r="K64" i="86"/>
  <c r="J64" i="86"/>
  <c r="I64" i="86"/>
  <c r="H64" i="86"/>
  <c r="G64" i="86"/>
  <c r="I62" i="86"/>
  <c r="AT59" i="86"/>
  <c r="AE59" i="86"/>
  <c r="AT58" i="86"/>
  <c r="AE58" i="86"/>
  <c r="AT57" i="86"/>
  <c r="AE57" i="86"/>
  <c r="AL54" i="86"/>
  <c r="AH42" i="86"/>
  <c r="AH44" i="86"/>
  <c r="Z6" i="86"/>
  <c r="Q31" i="86"/>
  <c r="N20" i="86"/>
  <c r="M20" i="86"/>
  <c r="K20" i="86"/>
  <c r="J20" i="86"/>
  <c r="N16" i="86"/>
  <c r="I16" i="86"/>
  <c r="D16" i="86"/>
  <c r="H14" i="86"/>
  <c r="G12" i="86"/>
  <c r="T10" i="86"/>
  <c r="R10" i="86"/>
  <c r="Q10" i="86"/>
  <c r="P10" i="86"/>
  <c r="O10" i="86"/>
  <c r="N10" i="86"/>
  <c r="M10" i="86"/>
  <c r="BF5" i="86"/>
  <c r="BJ4" i="86"/>
  <c r="BJ3" i="86"/>
  <c r="AF71" i="85"/>
  <c r="X71" i="85"/>
  <c r="AA68" i="85"/>
  <c r="G68" i="85"/>
  <c r="AA66" i="85"/>
  <c r="G66" i="85"/>
  <c r="AA64" i="85"/>
  <c r="N64" i="85"/>
  <c r="L64" i="85"/>
  <c r="K64" i="85"/>
  <c r="J64" i="85"/>
  <c r="I64" i="85"/>
  <c r="H64" i="85"/>
  <c r="G64" i="85"/>
  <c r="I62" i="85"/>
  <c r="AT59" i="85"/>
  <c r="AE59" i="85"/>
  <c r="AT58" i="85"/>
  <c r="AE58" i="85"/>
  <c r="AT57" i="85"/>
  <c r="AE57" i="85"/>
  <c r="AL54" i="85"/>
  <c r="AH42" i="85"/>
  <c r="AH44" i="85"/>
  <c r="Z6" i="85"/>
  <c r="Q31" i="85"/>
  <c r="N20" i="85"/>
  <c r="M20" i="85"/>
  <c r="K20" i="85"/>
  <c r="J20" i="85"/>
  <c r="N16" i="85"/>
  <c r="I16" i="85"/>
  <c r="D16" i="85"/>
  <c r="H14" i="85"/>
  <c r="G12" i="85"/>
  <c r="T10" i="85"/>
  <c r="R10" i="85"/>
  <c r="Q10" i="85"/>
  <c r="P10" i="85"/>
  <c r="O10" i="85"/>
  <c r="N10" i="85"/>
  <c r="M10" i="85"/>
  <c r="BF5" i="85"/>
  <c r="BJ4" i="85"/>
  <c r="BJ3" i="85"/>
  <c r="AF71" i="84"/>
  <c r="X71" i="84"/>
  <c r="AA68" i="84"/>
  <c r="G68" i="84"/>
  <c r="AA66" i="84"/>
  <c r="G66" i="84"/>
  <c r="AA64" i="84"/>
  <c r="N64" i="84"/>
  <c r="L64" i="84"/>
  <c r="K64" i="84"/>
  <c r="J64" i="84"/>
  <c r="I64" i="84"/>
  <c r="H64" i="84"/>
  <c r="G64" i="84"/>
  <c r="I62" i="84"/>
  <c r="AT59" i="84"/>
  <c r="AE59" i="84"/>
  <c r="AT58" i="84"/>
  <c r="AE58" i="84"/>
  <c r="AT57" i="84"/>
  <c r="AE57" i="84"/>
  <c r="AL54" i="84"/>
  <c r="AH42" i="84"/>
  <c r="AH44" i="84"/>
  <c r="Z6" i="84"/>
  <c r="Q31" i="84"/>
  <c r="N20" i="84"/>
  <c r="M20" i="84"/>
  <c r="K20" i="84"/>
  <c r="J20" i="84"/>
  <c r="N16" i="84"/>
  <c r="I16" i="84"/>
  <c r="D16" i="84"/>
  <c r="H14" i="84"/>
  <c r="G12" i="84"/>
  <c r="T10" i="84"/>
  <c r="R10" i="84"/>
  <c r="Q10" i="84"/>
  <c r="P10" i="84"/>
  <c r="O10" i="84"/>
  <c r="N10" i="84"/>
  <c r="M10" i="84"/>
  <c r="BF5" i="84"/>
  <c r="BJ4" i="84"/>
  <c r="BJ3" i="84"/>
  <c r="AF71" i="83"/>
  <c r="X71" i="83"/>
  <c r="AA68" i="83"/>
  <c r="G68" i="83"/>
  <c r="AA66" i="83"/>
  <c r="G66" i="83"/>
  <c r="AA64" i="83"/>
  <c r="N64" i="83"/>
  <c r="L64" i="83"/>
  <c r="K64" i="83"/>
  <c r="J64" i="83"/>
  <c r="I64" i="83"/>
  <c r="H64" i="83"/>
  <c r="G64" i="83"/>
  <c r="I62" i="83"/>
  <c r="AT59" i="83"/>
  <c r="AE59" i="83"/>
  <c r="AT58" i="83"/>
  <c r="AE58" i="83"/>
  <c r="AT57" i="83"/>
  <c r="AE57" i="83"/>
  <c r="AL54" i="83"/>
  <c r="AH42" i="83"/>
  <c r="AH44" i="83"/>
  <c r="Z6" i="83"/>
  <c r="Q31" i="83"/>
  <c r="N20" i="83"/>
  <c r="M20" i="83"/>
  <c r="K20" i="83"/>
  <c r="J20" i="83"/>
  <c r="N16" i="83"/>
  <c r="I16" i="83"/>
  <c r="D16" i="83"/>
  <c r="H14" i="83"/>
  <c r="G12" i="83"/>
  <c r="T10" i="83"/>
  <c r="R10" i="83"/>
  <c r="Q10" i="83"/>
  <c r="P10" i="83"/>
  <c r="O10" i="83"/>
  <c r="N10" i="83"/>
  <c r="M10" i="83"/>
  <c r="BF5" i="83"/>
  <c r="BJ4" i="83"/>
  <c r="BJ3" i="83"/>
  <c r="AF71" i="82"/>
  <c r="X71" i="82"/>
  <c r="AA68" i="82"/>
  <c r="G68" i="82"/>
  <c r="AA66" i="82"/>
  <c r="G66" i="82"/>
  <c r="AA64" i="82"/>
  <c r="N64" i="82"/>
  <c r="L64" i="82"/>
  <c r="K64" i="82"/>
  <c r="J64" i="82"/>
  <c r="I64" i="82"/>
  <c r="H64" i="82"/>
  <c r="G64" i="82"/>
  <c r="I62" i="82"/>
  <c r="AT59" i="82"/>
  <c r="AE59" i="82"/>
  <c r="AT58" i="82"/>
  <c r="AE58" i="82"/>
  <c r="AT57" i="82"/>
  <c r="AE57" i="82"/>
  <c r="AL54" i="82"/>
  <c r="AH42" i="82"/>
  <c r="AH44" i="82"/>
  <c r="Z6" i="82"/>
  <c r="Q31" i="82"/>
  <c r="N20" i="82"/>
  <c r="M20" i="82"/>
  <c r="K20" i="82"/>
  <c r="J20" i="82"/>
  <c r="N16" i="82"/>
  <c r="I16" i="82"/>
  <c r="D16" i="82"/>
  <c r="H14" i="82"/>
  <c r="G12" i="82"/>
  <c r="T10" i="82"/>
  <c r="R10" i="82"/>
  <c r="Q10" i="82"/>
  <c r="P10" i="82"/>
  <c r="O10" i="82"/>
  <c r="N10" i="82"/>
  <c r="M10" i="82"/>
  <c r="BF5" i="82"/>
  <c r="BJ4" i="82"/>
  <c r="BJ3" i="82"/>
  <c r="AF71" i="81"/>
  <c r="X71" i="81"/>
  <c r="AA68" i="81"/>
  <c r="G68" i="81"/>
  <c r="AA66" i="81"/>
  <c r="G66" i="81"/>
  <c r="AA64" i="81"/>
  <c r="N64" i="81"/>
  <c r="L64" i="81"/>
  <c r="K64" i="81"/>
  <c r="J64" i="81"/>
  <c r="I64" i="81"/>
  <c r="H64" i="81"/>
  <c r="G64" i="81"/>
  <c r="I62" i="81"/>
  <c r="AT59" i="81"/>
  <c r="AE59" i="81"/>
  <c r="AT58" i="81"/>
  <c r="AE58" i="81"/>
  <c r="AT57" i="81"/>
  <c r="AE57" i="81"/>
  <c r="AL54" i="81"/>
  <c r="AH42" i="81"/>
  <c r="AH44" i="81"/>
  <c r="Z6" i="81"/>
  <c r="Q31" i="81"/>
  <c r="N20" i="81"/>
  <c r="M20" i="81"/>
  <c r="K20" i="81"/>
  <c r="J20" i="81"/>
  <c r="N16" i="81"/>
  <c r="I16" i="81"/>
  <c r="D16" i="81"/>
  <c r="H14" i="81"/>
  <c r="G12" i="81"/>
  <c r="T10" i="81"/>
  <c r="R10" i="81"/>
  <c r="Q10" i="81"/>
  <c r="P10" i="81"/>
  <c r="O10" i="81"/>
  <c r="N10" i="81"/>
  <c r="M10" i="81"/>
  <c r="BF5" i="81"/>
  <c r="BJ4" i="81"/>
  <c r="BJ3" i="81"/>
  <c r="AF71" i="80"/>
  <c r="X71" i="80"/>
  <c r="AA68" i="80"/>
  <c r="G68" i="80"/>
  <c r="AA66" i="80"/>
  <c r="G66" i="80"/>
  <c r="AA64" i="80"/>
  <c r="N64" i="80"/>
  <c r="L64" i="80"/>
  <c r="K64" i="80"/>
  <c r="J64" i="80"/>
  <c r="I64" i="80"/>
  <c r="H64" i="80"/>
  <c r="G64" i="80"/>
  <c r="I62" i="80"/>
  <c r="AT59" i="80"/>
  <c r="AE59" i="80"/>
  <c r="AT58" i="80"/>
  <c r="AE58" i="80"/>
  <c r="AT57" i="80"/>
  <c r="AE57" i="80"/>
  <c r="AL54" i="80"/>
  <c r="AH42" i="80"/>
  <c r="AH44" i="80"/>
  <c r="Z6" i="80"/>
  <c r="Q31" i="80"/>
  <c r="N20" i="80"/>
  <c r="M20" i="80"/>
  <c r="K20" i="80"/>
  <c r="J20" i="80"/>
  <c r="N16" i="80"/>
  <c r="I16" i="80"/>
  <c r="D16" i="80"/>
  <c r="H14" i="80"/>
  <c r="G12" i="80"/>
  <c r="T10" i="80"/>
  <c r="R10" i="80"/>
  <c r="Q10" i="80"/>
  <c r="P10" i="80"/>
  <c r="O10" i="80"/>
  <c r="N10" i="80"/>
  <c r="M10" i="80"/>
  <c r="BF5" i="80"/>
  <c r="BJ4" i="80"/>
  <c r="BJ3" i="80"/>
  <c r="X10" i="58"/>
  <c r="X11" i="58"/>
  <c r="X12" i="58"/>
  <c r="X13" i="58"/>
  <c r="Y10" i="58"/>
  <c r="Y13" i="58"/>
  <c r="Y12" i="58"/>
  <c r="Y11" i="58"/>
  <c r="Z10" i="58"/>
  <c r="Z11" i="58"/>
  <c r="AC11" i="58"/>
  <c r="Z12" i="58"/>
  <c r="AC12" i="58"/>
  <c r="Z13" i="58"/>
  <c r="AC13" i="58"/>
  <c r="Y14" i="58"/>
  <c r="Z14" i="58"/>
  <c r="AC14" i="58"/>
  <c r="Y15" i="58"/>
  <c r="Z15" i="58"/>
  <c r="AC15" i="58"/>
  <c r="Y16" i="58"/>
  <c r="Z16" i="58"/>
  <c r="AC16" i="58"/>
  <c r="Y17" i="58"/>
  <c r="Z17" i="58"/>
  <c r="AC17" i="58"/>
  <c r="Y18" i="58"/>
  <c r="Z18" i="58"/>
  <c r="AC18" i="58"/>
  <c r="Y19" i="58"/>
  <c r="Z19" i="58"/>
  <c r="AC19" i="58"/>
  <c r="Y20" i="58"/>
  <c r="Z20" i="58"/>
  <c r="AC20" i="58"/>
  <c r="Y21" i="58"/>
  <c r="Z21" i="58"/>
  <c r="AC21" i="58"/>
  <c r="Y22" i="58"/>
  <c r="Z22" i="58"/>
  <c r="AC22" i="58"/>
  <c r="Y23" i="58"/>
  <c r="Z23" i="58"/>
  <c r="AC23" i="58"/>
  <c r="Y24" i="58"/>
  <c r="Z24" i="58"/>
  <c r="AC24" i="58"/>
  <c r="Y25" i="58"/>
  <c r="Z25" i="58"/>
  <c r="AC25" i="58"/>
  <c r="Y26" i="58"/>
  <c r="Z26" i="58"/>
  <c r="AC26" i="58"/>
  <c r="Y27" i="58"/>
  <c r="Z27" i="58"/>
  <c r="AC27" i="58"/>
  <c r="Y28" i="58"/>
  <c r="Z28" i="58"/>
  <c r="AC28" i="58"/>
  <c r="Y29" i="58"/>
  <c r="Z29" i="58"/>
  <c r="AC29" i="58"/>
  <c r="Y30" i="58"/>
  <c r="Z30" i="58"/>
  <c r="AC30" i="58"/>
  <c r="Y31" i="58"/>
  <c r="Z31" i="58"/>
  <c r="AC31" i="58"/>
  <c r="Y32" i="58"/>
  <c r="Z32" i="58"/>
  <c r="AC32" i="58"/>
  <c r="Y33" i="58"/>
  <c r="Z33" i="58"/>
  <c r="AC33" i="58"/>
  <c r="Y34" i="58"/>
  <c r="Z34" i="58"/>
  <c r="AC34" i="58"/>
  <c r="Y35" i="58"/>
  <c r="Z35" i="58"/>
  <c r="AC35" i="58"/>
  <c r="Y36" i="58"/>
  <c r="Z36" i="58"/>
  <c r="AC36" i="58"/>
  <c r="Y37" i="58"/>
  <c r="Z37" i="58"/>
  <c r="AC37" i="58"/>
  <c r="Y38" i="58"/>
  <c r="Z38" i="58"/>
  <c r="AC38" i="58"/>
  <c r="Y39" i="58"/>
  <c r="Z39" i="58"/>
  <c r="AC39" i="58"/>
  <c r="Y40" i="58"/>
  <c r="Z40" i="58"/>
  <c r="AC40" i="58"/>
  <c r="Y41" i="58"/>
  <c r="Z41" i="58"/>
  <c r="AC41" i="58"/>
  <c r="Y42" i="58"/>
  <c r="Z42" i="58"/>
  <c r="AC42" i="58"/>
  <c r="Y43" i="58"/>
  <c r="Z43" i="58"/>
  <c r="AC43" i="58"/>
  <c r="Y44" i="58"/>
  <c r="Z44" i="58"/>
  <c r="AC44" i="58"/>
  <c r="Y45" i="58"/>
  <c r="Z45" i="58"/>
  <c r="AC45" i="58"/>
  <c r="Y46" i="58"/>
  <c r="Z46" i="58"/>
  <c r="AC46" i="58"/>
  <c r="Y47" i="58"/>
  <c r="Z47" i="58"/>
  <c r="AC47" i="58"/>
  <c r="Y48" i="58"/>
  <c r="Z48" i="58"/>
  <c r="AC48" i="58"/>
  <c r="Y49" i="58"/>
  <c r="Z49" i="58"/>
  <c r="AC49" i="58"/>
  <c r="Y50" i="58"/>
  <c r="Z50" i="58"/>
  <c r="AC50" i="58"/>
  <c r="Y51" i="58"/>
  <c r="Z51" i="58"/>
  <c r="AC51" i="58"/>
  <c r="Y52" i="58"/>
  <c r="Z52" i="58"/>
  <c r="AC52" i="58"/>
  <c r="Y53" i="58"/>
  <c r="Z53" i="58"/>
  <c r="AC53" i="58"/>
  <c r="Y54" i="58"/>
  <c r="Z54" i="58"/>
  <c r="AC54" i="58"/>
  <c r="Y55" i="58"/>
  <c r="Z55" i="58"/>
  <c r="AC55" i="58"/>
  <c r="Y56" i="58"/>
  <c r="Z56" i="58"/>
  <c r="AC56" i="58"/>
  <c r="Y57" i="58"/>
  <c r="Z57" i="58"/>
  <c r="AC57" i="58"/>
  <c r="Y58" i="58"/>
  <c r="Z58" i="58"/>
  <c r="AC58" i="58"/>
  <c r="Y59" i="58"/>
  <c r="Z59" i="58"/>
  <c r="AC59" i="58"/>
  <c r="Y60" i="58"/>
  <c r="Z60" i="58"/>
  <c r="AC60" i="58"/>
  <c r="Y61" i="58"/>
  <c r="Z61" i="58"/>
  <c r="AC61" i="58"/>
  <c r="Y62" i="58"/>
  <c r="Z62" i="58"/>
  <c r="AC62" i="58"/>
  <c r="Y63" i="58"/>
  <c r="Z63" i="58"/>
  <c r="AC63" i="58"/>
  <c r="Y64" i="58"/>
  <c r="Z64" i="58"/>
  <c r="AC64" i="58"/>
  <c r="Y65" i="58"/>
  <c r="Z65" i="58"/>
  <c r="AC65" i="58"/>
  <c r="Y66" i="58"/>
  <c r="Z66" i="58"/>
  <c r="AC66" i="58"/>
  <c r="Y67" i="58"/>
  <c r="Z67" i="58"/>
  <c r="AC67" i="58"/>
  <c r="Y68" i="58"/>
  <c r="Z68" i="58"/>
  <c r="AC68" i="58"/>
  <c r="Y69" i="58"/>
  <c r="Z69" i="58"/>
  <c r="AC69" i="58"/>
  <c r="Y70" i="58"/>
  <c r="Z70" i="58"/>
  <c r="AC70" i="58"/>
  <c r="Y71" i="58"/>
  <c r="Z71" i="58"/>
  <c r="AC71" i="58"/>
  <c r="Y72" i="58"/>
  <c r="Z72" i="58"/>
  <c r="AC72" i="58"/>
  <c r="Y73" i="58"/>
  <c r="Z73" i="58"/>
  <c r="AC73" i="58"/>
  <c r="Y74" i="58"/>
  <c r="Z74" i="58"/>
  <c r="AC74" i="58"/>
  <c r="Y75" i="58"/>
  <c r="Z75" i="58"/>
  <c r="AC75" i="58"/>
  <c r="Y76" i="58"/>
  <c r="Z76" i="58"/>
  <c r="AC76" i="58"/>
  <c r="Y77" i="58"/>
  <c r="Z77" i="58"/>
  <c r="AC77" i="58"/>
  <c r="Y78" i="58"/>
  <c r="Z78" i="58"/>
  <c r="AC78" i="58"/>
  <c r="Y79" i="58"/>
  <c r="Z79" i="58"/>
  <c r="AC79" i="58"/>
  <c r="Y80" i="58"/>
  <c r="Z80" i="58"/>
  <c r="AC80" i="58"/>
  <c r="Y81" i="58"/>
  <c r="Z81" i="58"/>
  <c r="AC81" i="58"/>
  <c r="Y82" i="58"/>
  <c r="Z82" i="58"/>
  <c r="AC82" i="58"/>
  <c r="Y83" i="58"/>
  <c r="Z83" i="58"/>
  <c r="AC83" i="58"/>
  <c r="Y84" i="58"/>
  <c r="Z84" i="58"/>
  <c r="AC84" i="58"/>
  <c r="Y85" i="58"/>
  <c r="Z85" i="58"/>
  <c r="AC85" i="58"/>
  <c r="Y86" i="58"/>
  <c r="Z86" i="58"/>
  <c r="AC86" i="58"/>
  <c r="Y87" i="58"/>
  <c r="Z87" i="58"/>
  <c r="AC87" i="58"/>
  <c r="Y88" i="58"/>
  <c r="Z88" i="58"/>
  <c r="AC88" i="58"/>
  <c r="Y89" i="58"/>
  <c r="Z89" i="58"/>
  <c r="AC89" i="58"/>
  <c r="Y90" i="58"/>
  <c r="Z90" i="58"/>
  <c r="AC90" i="58"/>
  <c r="Y91" i="58"/>
  <c r="Z91" i="58"/>
  <c r="AC91" i="58"/>
  <c r="Y92" i="58"/>
  <c r="Z92" i="58"/>
  <c r="AC92" i="58"/>
  <c r="Y93" i="58"/>
  <c r="Z93" i="58"/>
  <c r="AC93" i="58"/>
  <c r="Y94" i="58"/>
  <c r="Z94" i="58"/>
  <c r="AC94" i="58"/>
  <c r="Y95" i="58"/>
  <c r="Z95" i="58"/>
  <c r="AC95" i="58"/>
  <c r="Y96" i="58"/>
  <c r="Z96" i="58"/>
  <c r="AC96" i="58"/>
  <c r="Y97" i="58"/>
  <c r="Z97" i="58"/>
  <c r="AC97" i="58"/>
  <c r="Y98" i="58"/>
  <c r="Z98" i="58"/>
  <c r="AC98" i="58"/>
  <c r="Y99" i="58"/>
  <c r="Z99" i="58"/>
  <c r="AC99" i="58"/>
  <c r="Y100" i="58"/>
  <c r="Z100" i="58"/>
  <c r="AC100" i="58"/>
  <c r="Y101" i="58"/>
  <c r="Z101" i="58"/>
  <c r="AC101" i="58"/>
  <c r="Y102" i="58"/>
  <c r="Z102" i="58"/>
  <c r="AC102" i="58"/>
  <c r="Y103" i="58"/>
  <c r="Z103" i="58"/>
  <c r="AC103" i="58"/>
  <c r="Y104" i="58"/>
  <c r="Z104" i="58"/>
  <c r="AC104" i="58"/>
  <c r="Y105" i="58"/>
  <c r="Z105" i="58"/>
  <c r="AC105" i="58"/>
  <c r="Y106" i="58"/>
  <c r="Z106" i="58"/>
  <c r="AC106" i="58"/>
  <c r="Y107" i="58"/>
  <c r="Z107" i="58"/>
  <c r="AC107" i="58"/>
  <c r="Y108" i="58"/>
  <c r="Z108" i="58"/>
  <c r="AC108" i="58"/>
  <c r="Y109" i="58"/>
  <c r="Z109" i="58"/>
  <c r="AC109" i="58"/>
  <c r="Y110" i="58"/>
  <c r="Z110" i="58"/>
  <c r="AC110" i="58"/>
  <c r="Y111" i="58"/>
  <c r="Z111" i="58"/>
  <c r="AC111" i="58"/>
  <c r="Y112" i="58"/>
  <c r="Z112" i="58"/>
  <c r="AC112" i="58"/>
  <c r="Y113" i="58"/>
  <c r="Z113" i="58"/>
  <c r="AC113" i="58"/>
  <c r="Y114" i="58"/>
  <c r="Z114" i="58"/>
  <c r="AC114" i="58"/>
  <c r="Y115" i="58"/>
  <c r="Z115" i="58"/>
  <c r="AC115" i="58"/>
  <c r="Y116" i="58"/>
  <c r="Z116" i="58"/>
  <c r="AC116" i="58"/>
  <c r="Y117" i="58"/>
  <c r="Z117" i="58"/>
  <c r="AC117" i="58"/>
  <c r="Y118" i="58"/>
  <c r="Z118" i="58"/>
  <c r="AC118" i="58"/>
  <c r="Y119" i="58"/>
  <c r="Z119" i="58"/>
  <c r="AC119" i="58"/>
  <c r="Y120" i="58"/>
  <c r="Z120" i="58"/>
  <c r="AC120" i="58"/>
  <c r="Y121" i="58"/>
  <c r="Z121" i="58"/>
  <c r="AC121" i="58"/>
  <c r="Y122" i="58"/>
  <c r="Z122" i="58"/>
  <c r="AC122" i="58"/>
  <c r="Y123" i="58"/>
  <c r="Z123" i="58"/>
  <c r="AC123" i="58"/>
  <c r="Y124" i="58"/>
  <c r="Z124" i="58"/>
  <c r="AC124" i="58"/>
  <c r="Y125" i="58"/>
  <c r="Z125" i="58"/>
  <c r="AC125" i="58"/>
  <c r="Y126" i="58"/>
  <c r="Z126" i="58"/>
  <c r="AC126" i="58"/>
  <c r="Y127" i="58"/>
  <c r="Z127" i="58"/>
  <c r="AC127" i="58"/>
  <c r="Y128" i="58"/>
  <c r="Z128" i="58"/>
  <c r="AC128" i="58"/>
  <c r="Y129" i="58"/>
  <c r="Z129" i="58"/>
  <c r="AC129" i="58"/>
  <c r="Y130" i="58"/>
  <c r="Z130" i="58"/>
  <c r="AC130" i="58"/>
  <c r="Y131" i="58"/>
  <c r="Z131" i="58"/>
  <c r="AC131" i="58"/>
  <c r="Y132" i="58"/>
  <c r="Z132" i="58"/>
  <c r="AC132" i="58"/>
  <c r="Y133" i="58"/>
  <c r="Z133" i="58"/>
  <c r="AC133" i="58"/>
  <c r="Y134" i="58"/>
  <c r="Z134" i="58"/>
  <c r="AC134" i="58"/>
  <c r="Y135" i="58"/>
  <c r="Z135" i="58"/>
  <c r="AC135" i="58"/>
  <c r="Y136" i="58"/>
  <c r="Z136" i="58"/>
  <c r="AC136" i="58"/>
  <c r="Y137" i="58"/>
  <c r="Z137" i="58"/>
  <c r="AC137" i="58"/>
  <c r="Y138" i="58"/>
  <c r="Z138" i="58"/>
  <c r="AC138" i="58"/>
  <c r="Y139" i="58"/>
  <c r="Z139" i="58"/>
  <c r="AC139" i="58"/>
  <c r="Y140" i="58"/>
  <c r="Z140" i="58"/>
  <c r="AC140" i="58"/>
  <c r="Y141" i="58"/>
  <c r="Z141" i="58"/>
  <c r="AC141" i="58"/>
  <c r="Y142" i="58"/>
  <c r="Z142" i="58"/>
  <c r="AC142" i="58"/>
  <c r="Y143" i="58"/>
  <c r="Z143" i="58"/>
  <c r="AC143" i="58"/>
  <c r="Y144" i="58"/>
  <c r="Z144" i="58"/>
  <c r="AC144" i="58"/>
  <c r="Y145" i="58"/>
  <c r="Z145" i="58"/>
  <c r="AC145" i="58"/>
  <c r="Y146" i="58"/>
  <c r="Z146" i="58"/>
  <c r="AC146" i="58"/>
  <c r="Y147" i="58"/>
  <c r="Z147" i="58"/>
  <c r="AC147" i="58"/>
  <c r="Y148" i="58"/>
  <c r="Z148" i="58"/>
  <c r="AC148" i="58"/>
  <c r="Y149" i="58"/>
  <c r="Z149" i="58"/>
  <c r="AC149" i="58"/>
  <c r="Y150" i="58"/>
  <c r="Z150" i="58"/>
  <c r="AC150" i="58"/>
  <c r="Y151" i="58"/>
  <c r="Z151" i="58"/>
  <c r="AC151" i="58"/>
  <c r="Y152" i="58"/>
  <c r="Z152" i="58"/>
  <c r="AC152" i="58"/>
  <c r="Y153" i="58"/>
  <c r="Z153" i="58"/>
  <c r="AC153" i="58"/>
  <c r="Y154" i="58"/>
  <c r="Z154" i="58"/>
  <c r="AC154" i="58"/>
  <c r="Y155" i="58"/>
  <c r="Z155" i="58"/>
  <c r="AC155" i="58"/>
  <c r="Y156" i="58"/>
  <c r="Z156" i="58"/>
  <c r="AC156" i="58"/>
  <c r="Y157" i="58"/>
  <c r="Z157" i="58"/>
  <c r="AC157" i="58"/>
  <c r="Y158" i="58"/>
  <c r="Z158" i="58"/>
  <c r="AC158" i="58"/>
  <c r="Y159" i="58"/>
  <c r="Z159" i="58"/>
  <c r="AC159" i="58"/>
  <c r="Y160" i="58"/>
  <c r="Z160" i="58"/>
  <c r="AC160" i="58"/>
  <c r="Y161" i="58"/>
  <c r="Z161" i="58"/>
  <c r="AC161" i="58"/>
  <c r="Y162" i="58"/>
  <c r="Z162" i="58"/>
  <c r="AC162" i="58"/>
  <c r="Y163" i="58"/>
  <c r="Z163" i="58"/>
  <c r="AC163" i="58"/>
  <c r="Y164" i="58"/>
  <c r="Z164" i="58"/>
  <c r="AC164" i="58"/>
  <c r="Y165" i="58"/>
  <c r="Z165" i="58"/>
  <c r="AC165" i="58"/>
  <c r="Y166" i="58"/>
  <c r="Z166" i="58"/>
  <c r="AC166" i="58"/>
  <c r="Y167" i="58"/>
  <c r="Z167" i="58"/>
  <c r="AC167" i="58"/>
  <c r="Y168" i="58"/>
  <c r="Z168" i="58"/>
  <c r="AC168" i="58"/>
  <c r="Y169" i="58"/>
  <c r="Z169" i="58"/>
  <c r="AC169" i="58"/>
  <c r="Y170" i="58"/>
  <c r="Z170" i="58"/>
  <c r="AC170" i="58"/>
  <c r="Y171" i="58"/>
  <c r="Z171" i="58"/>
  <c r="AC171" i="58"/>
  <c r="Y172" i="58"/>
  <c r="Z172" i="58"/>
  <c r="AC172" i="58"/>
  <c r="Y173" i="58"/>
  <c r="Z173" i="58"/>
  <c r="AC173" i="58"/>
  <c r="Y174" i="58"/>
  <c r="Z174" i="58"/>
  <c r="AC174" i="58"/>
  <c r="Y175" i="58"/>
  <c r="Z175" i="58"/>
  <c r="AC175" i="58"/>
  <c r="Y176" i="58"/>
  <c r="Z176" i="58"/>
  <c r="AC176" i="58"/>
  <c r="Y177" i="58"/>
  <c r="Z177" i="58"/>
  <c r="AC177" i="58"/>
  <c r="Y178" i="58"/>
  <c r="Z178" i="58"/>
  <c r="AC178" i="58"/>
  <c r="Y179" i="58"/>
  <c r="Z179" i="58"/>
  <c r="AC179" i="58"/>
  <c r="Y180" i="58"/>
  <c r="Z180" i="58"/>
  <c r="AC180" i="58"/>
  <c r="Y181" i="58"/>
  <c r="Z181" i="58"/>
  <c r="AC181" i="58"/>
  <c r="Y182" i="58"/>
  <c r="Z182" i="58"/>
  <c r="AC182" i="58"/>
  <c r="Y183" i="58"/>
  <c r="Z183" i="58"/>
  <c r="AC183" i="58"/>
  <c r="Y184" i="58"/>
  <c r="Z184" i="58"/>
  <c r="AC184" i="58"/>
  <c r="Y185" i="58"/>
  <c r="Z185" i="58"/>
  <c r="AC185" i="58"/>
  <c r="Y186" i="58"/>
  <c r="Z186" i="58"/>
  <c r="AC186" i="58"/>
  <c r="Y187" i="58"/>
  <c r="Z187" i="58"/>
  <c r="AC187" i="58"/>
  <c r="Y188" i="58"/>
  <c r="Z188" i="58"/>
  <c r="AC188" i="58"/>
  <c r="Y189" i="58"/>
  <c r="Z189" i="58"/>
  <c r="AC189" i="58"/>
  <c r="Y190" i="58"/>
  <c r="Z190" i="58"/>
  <c r="AC190" i="58"/>
  <c r="Y191" i="58"/>
  <c r="Z191" i="58"/>
  <c r="AC191" i="58"/>
  <c r="Y192" i="58"/>
  <c r="Z192" i="58"/>
  <c r="AC192" i="58"/>
  <c r="Y193" i="58"/>
  <c r="Z193" i="58"/>
  <c r="AC193" i="58"/>
  <c r="Y194" i="58"/>
  <c r="Z194" i="58"/>
  <c r="AC194" i="58"/>
  <c r="Y195" i="58"/>
  <c r="Z195" i="58"/>
  <c r="AC195" i="58"/>
  <c r="Y196" i="58"/>
  <c r="Z196" i="58"/>
  <c r="AC196" i="58"/>
  <c r="Y197" i="58"/>
  <c r="Z197" i="58"/>
  <c r="AC197" i="58"/>
  <c r="Y198" i="58"/>
  <c r="Z198" i="58"/>
  <c r="AC198" i="58"/>
  <c r="Y199" i="58"/>
  <c r="Z199" i="58"/>
  <c r="AC199" i="58"/>
  <c r="Y200" i="58"/>
  <c r="Z200" i="58"/>
  <c r="AC200" i="58"/>
  <c r="Y201" i="58"/>
  <c r="Z201" i="58"/>
  <c r="AC201" i="58"/>
  <c r="Y202" i="58"/>
  <c r="Z202" i="58"/>
  <c r="AC202" i="58"/>
  <c r="Y203" i="58"/>
  <c r="Z203" i="58"/>
  <c r="AC203" i="58"/>
  <c r="Y204" i="58"/>
  <c r="Z204" i="58"/>
  <c r="AC204" i="58"/>
  <c r="Y205" i="58"/>
  <c r="Z205" i="58"/>
  <c r="AC205" i="58"/>
  <c r="Y206" i="58"/>
  <c r="Z206" i="58"/>
  <c r="AC206" i="58"/>
  <c r="Y207" i="58"/>
  <c r="Z207" i="58"/>
  <c r="AC207" i="58"/>
  <c r="Y208" i="58"/>
  <c r="Z208" i="58"/>
  <c r="AC208" i="58"/>
  <c r="Y209" i="58"/>
  <c r="Z209" i="58"/>
  <c r="AC209" i="58"/>
  <c r="Y210" i="58"/>
  <c r="Z210" i="58"/>
  <c r="AC210" i="58"/>
  <c r="Y211" i="58"/>
  <c r="Z211" i="58"/>
  <c r="AC211" i="58"/>
  <c r="Y212" i="58"/>
  <c r="Z212" i="58"/>
  <c r="AC212" i="58"/>
  <c r="Y213" i="58"/>
  <c r="Z213" i="58"/>
  <c r="AC213" i="58"/>
  <c r="Y214" i="58"/>
  <c r="Z214" i="58"/>
  <c r="AC214" i="58"/>
  <c r="Y215" i="58"/>
  <c r="Z215" i="58"/>
  <c r="AC215" i="58"/>
  <c r="Y216" i="58"/>
  <c r="Z216" i="58"/>
  <c r="AC216" i="58"/>
  <c r="Y217" i="58"/>
  <c r="Z217" i="58"/>
  <c r="AC217" i="58"/>
  <c r="Y218" i="58"/>
  <c r="Z218" i="58"/>
  <c r="AC218" i="58"/>
  <c r="Y219" i="58"/>
  <c r="Z219" i="58"/>
  <c r="AC219" i="58"/>
  <c r="Y220" i="58"/>
  <c r="Z220" i="58"/>
  <c r="AC220" i="58"/>
  <c r="Y221" i="58"/>
  <c r="Z221" i="58"/>
  <c r="AC221" i="58"/>
  <c r="Y222" i="58"/>
  <c r="Z222" i="58"/>
  <c r="AC222" i="58"/>
  <c r="Y223" i="58"/>
  <c r="Z223" i="58"/>
  <c r="AC223" i="58"/>
  <c r="Y224" i="58"/>
  <c r="Z224" i="58"/>
  <c r="AC224" i="58"/>
  <c r="Y225" i="58"/>
  <c r="Z225" i="58"/>
  <c r="AC225" i="58"/>
  <c r="Y226" i="58"/>
  <c r="Z226" i="58"/>
  <c r="AC226" i="58"/>
  <c r="Y227" i="58"/>
  <c r="Z227" i="58"/>
  <c r="AC227" i="58"/>
  <c r="Y228" i="58"/>
  <c r="Z228" i="58"/>
  <c r="AC228" i="58"/>
  <c r="Y229" i="58"/>
  <c r="Z229" i="58"/>
  <c r="AC229" i="58"/>
  <c r="Y230" i="58"/>
  <c r="Z230" i="58"/>
  <c r="AC230" i="58"/>
  <c r="Y231" i="58"/>
  <c r="Z231" i="58"/>
  <c r="AC231" i="58"/>
  <c r="Y232" i="58"/>
  <c r="Z232" i="58"/>
  <c r="AC232" i="58"/>
  <c r="Y233" i="58"/>
  <c r="Z233" i="58"/>
  <c r="AC233" i="58"/>
  <c r="Y234" i="58"/>
  <c r="Z234" i="58"/>
  <c r="AC234" i="58"/>
  <c r="Y235" i="58"/>
  <c r="Z235" i="58"/>
  <c r="AC235" i="58"/>
  <c r="Y236" i="58"/>
  <c r="Z236" i="58"/>
  <c r="AC236" i="58"/>
  <c r="Y237" i="58"/>
  <c r="Z237" i="58"/>
  <c r="AC237" i="58"/>
  <c r="Y238" i="58"/>
  <c r="Z238" i="58"/>
  <c r="AC238" i="58"/>
  <c r="Y239" i="58"/>
  <c r="Z239" i="58"/>
  <c r="AC239" i="58"/>
  <c r="Y240" i="58"/>
  <c r="Z240" i="58"/>
  <c r="AC240" i="58"/>
  <c r="Y241" i="58"/>
  <c r="Z241" i="58"/>
  <c r="AC241" i="58"/>
  <c r="Y242" i="58"/>
  <c r="Z242" i="58"/>
  <c r="AC242" i="58"/>
  <c r="Y243" i="58"/>
  <c r="Z243" i="58"/>
  <c r="AC243" i="58"/>
  <c r="Y244" i="58"/>
  <c r="Z244" i="58"/>
  <c r="AC244" i="58"/>
  <c r="Y245" i="58"/>
  <c r="Z245" i="58"/>
  <c r="AC245" i="58"/>
  <c r="Y246" i="58"/>
  <c r="Z246" i="58"/>
  <c r="AC246" i="58"/>
  <c r="Y247" i="58"/>
  <c r="Z247" i="58"/>
  <c r="AC247" i="58"/>
  <c r="Y248" i="58"/>
  <c r="Z248" i="58"/>
  <c r="AC248" i="58"/>
  <c r="Y249" i="58"/>
  <c r="Z249" i="58"/>
  <c r="AC249" i="58"/>
  <c r="Y250" i="58"/>
  <c r="Z250" i="58"/>
  <c r="AC250" i="58"/>
  <c r="Y251" i="58"/>
  <c r="Z251" i="58"/>
  <c r="AC251" i="58"/>
  <c r="Y252" i="58"/>
  <c r="Z252" i="58"/>
  <c r="AC252" i="58"/>
  <c r="Y253" i="58"/>
  <c r="Z253" i="58"/>
  <c r="AC253" i="58"/>
  <c r="Y254" i="58"/>
  <c r="Z254" i="58"/>
  <c r="AC254" i="58"/>
  <c r="Y255" i="58"/>
  <c r="Z255" i="58"/>
  <c r="AC255" i="58"/>
  <c r="Y256" i="58"/>
  <c r="Z256" i="58"/>
  <c r="AC256" i="58"/>
  <c r="Y257" i="58"/>
  <c r="Z257" i="58"/>
  <c r="AC257" i="58"/>
  <c r="Y258" i="58"/>
  <c r="Z258" i="58"/>
  <c r="AC258" i="58"/>
  <c r="Y259" i="58"/>
  <c r="Z259" i="58"/>
  <c r="AC259" i="58"/>
  <c r="Y260" i="58"/>
  <c r="Z260" i="58"/>
  <c r="AC260" i="58"/>
  <c r="Y261" i="58"/>
  <c r="Z261" i="58"/>
  <c r="AC261" i="58"/>
  <c r="Y262" i="58"/>
  <c r="Z262" i="58"/>
  <c r="AC262" i="58"/>
  <c r="Y263" i="58"/>
  <c r="Z263" i="58"/>
  <c r="AC263" i="58"/>
  <c r="Y264" i="58"/>
  <c r="Z264" i="58"/>
  <c r="AC264" i="58"/>
  <c r="Y265" i="58"/>
  <c r="Z265" i="58"/>
  <c r="AC265" i="58"/>
  <c r="Y266" i="58"/>
  <c r="Z266" i="58"/>
  <c r="AC266" i="58"/>
  <c r="Y267" i="58"/>
  <c r="Z267" i="58"/>
  <c r="AC267" i="58"/>
  <c r="Y268" i="58"/>
  <c r="Z268" i="58"/>
  <c r="AC268" i="58"/>
  <c r="Y269" i="58"/>
  <c r="Z269" i="58"/>
  <c r="AC269" i="58"/>
  <c r="Y270" i="58"/>
  <c r="Z270" i="58"/>
  <c r="AC270" i="58"/>
  <c r="Y271" i="58"/>
  <c r="Z271" i="58"/>
  <c r="AC271" i="58"/>
  <c r="Y272" i="58"/>
  <c r="Z272" i="58"/>
  <c r="AC272" i="58"/>
  <c r="Y273" i="58"/>
  <c r="Z273" i="58"/>
  <c r="AC273" i="58"/>
  <c r="Y274" i="58"/>
  <c r="Z274" i="58"/>
  <c r="AC274" i="58"/>
  <c r="Y275" i="58"/>
  <c r="Z275" i="58"/>
  <c r="AC275" i="58"/>
  <c r="Y276" i="58"/>
  <c r="Z276" i="58"/>
  <c r="AC276" i="58"/>
  <c r="Y277" i="58"/>
  <c r="Z277" i="58"/>
  <c r="AC277" i="58"/>
  <c r="Y278" i="58"/>
  <c r="Z278" i="58"/>
  <c r="AC278" i="58"/>
  <c r="Y279" i="58"/>
  <c r="Z279" i="58"/>
  <c r="AC279" i="58"/>
  <c r="Y280" i="58"/>
  <c r="Z280" i="58"/>
  <c r="AC280" i="58"/>
  <c r="Y281" i="58"/>
  <c r="Z281" i="58"/>
  <c r="AC281" i="58"/>
  <c r="Y282" i="58"/>
  <c r="Z282" i="58"/>
  <c r="AC282" i="58"/>
  <c r="Y283" i="58"/>
  <c r="Z283" i="58"/>
  <c r="AC283" i="58"/>
  <c r="Y284" i="58"/>
  <c r="Z284" i="58"/>
  <c r="AC284" i="58"/>
  <c r="Y285" i="58"/>
  <c r="Z285" i="58"/>
  <c r="AC285" i="58"/>
  <c r="Y286" i="58"/>
  <c r="Z286" i="58"/>
  <c r="AC286" i="58"/>
  <c r="Y287" i="58"/>
  <c r="Z287" i="58"/>
  <c r="AC287" i="58"/>
  <c r="Y288" i="58"/>
  <c r="Z288" i="58"/>
  <c r="AC288" i="58"/>
  <c r="Y289" i="58"/>
  <c r="Z289" i="58"/>
  <c r="AC289" i="58"/>
  <c r="Y290" i="58"/>
  <c r="Z290" i="58"/>
  <c r="AC290" i="58"/>
  <c r="Y291" i="58"/>
  <c r="Z291" i="58"/>
  <c r="AC291" i="58"/>
  <c r="Y292" i="58"/>
  <c r="Z292" i="58"/>
  <c r="AC292" i="58"/>
  <c r="Y293" i="58"/>
  <c r="Z293" i="58"/>
  <c r="AC293" i="58"/>
  <c r="Y294" i="58"/>
  <c r="Z294" i="58"/>
  <c r="AC294" i="58"/>
  <c r="Y295" i="58"/>
  <c r="Z295" i="58"/>
  <c r="AC295" i="58"/>
  <c r="Y296" i="58"/>
  <c r="Z296" i="58"/>
  <c r="AC296" i="58"/>
  <c r="Y297" i="58"/>
  <c r="Z297" i="58"/>
  <c r="AC297" i="58"/>
  <c r="Y298" i="58"/>
  <c r="Z298" i="58"/>
  <c r="AC298" i="58"/>
  <c r="Y299" i="58"/>
  <c r="Z299" i="58"/>
  <c r="AC299" i="58"/>
  <c r="Y300" i="58"/>
  <c r="Z300" i="58"/>
  <c r="AC300" i="58"/>
  <c r="Y301" i="58"/>
  <c r="Z301" i="58"/>
  <c r="AC301" i="58"/>
  <c r="Y302" i="58"/>
  <c r="Z302" i="58"/>
  <c r="AC302" i="58"/>
  <c r="Y303" i="58"/>
  <c r="Z303" i="58"/>
  <c r="AC303" i="58"/>
  <c r="Y304" i="58"/>
  <c r="Z304" i="58"/>
  <c r="AC304" i="58"/>
  <c r="Y305" i="58"/>
  <c r="Z305" i="58"/>
  <c r="AC305" i="58"/>
  <c r="Y306" i="58"/>
  <c r="Z306" i="58"/>
  <c r="AC306" i="58"/>
  <c r="Y307" i="58"/>
  <c r="Z307" i="58"/>
  <c r="AC307" i="58"/>
  <c r="Y308" i="58"/>
  <c r="Z308" i="58"/>
  <c r="AC308" i="58"/>
  <c r="Y309" i="58"/>
  <c r="Z309" i="58"/>
  <c r="AC309" i="58"/>
  <c r="Y310" i="58"/>
  <c r="Z310" i="58"/>
  <c r="AC310" i="58"/>
  <c r="Y311" i="58"/>
  <c r="Z311" i="58"/>
  <c r="AC311" i="58"/>
  <c r="Y312" i="58"/>
  <c r="Z312" i="58"/>
  <c r="AC312" i="58"/>
  <c r="Y313" i="58"/>
  <c r="Z313" i="58"/>
  <c r="AC313" i="58"/>
  <c r="Y314" i="58"/>
  <c r="Z314" i="58"/>
  <c r="AC314" i="58"/>
  <c r="Y315" i="58"/>
  <c r="Z315" i="58"/>
  <c r="AC315" i="58"/>
  <c r="Y316" i="58"/>
  <c r="Z316" i="58"/>
  <c r="AC316" i="58"/>
  <c r="Y317" i="58"/>
  <c r="Z317" i="58"/>
  <c r="AC317" i="58"/>
  <c r="Y318" i="58"/>
  <c r="Z318" i="58"/>
  <c r="AC318" i="58"/>
  <c r="Y319" i="58"/>
  <c r="Z319" i="58"/>
  <c r="AC319" i="58"/>
  <c r="Y320" i="58"/>
  <c r="Z320" i="58"/>
  <c r="AC320" i="58"/>
  <c r="Y321" i="58"/>
  <c r="Z321" i="58"/>
  <c r="AC321" i="58"/>
  <c r="Y322" i="58"/>
  <c r="Z322" i="58"/>
  <c r="AC322" i="58"/>
  <c r="Y323" i="58"/>
  <c r="Z323" i="58"/>
  <c r="AC323" i="58"/>
  <c r="Y324" i="58"/>
  <c r="Z324" i="58"/>
  <c r="AC324" i="58"/>
  <c r="Y325" i="58"/>
  <c r="Z325" i="58"/>
  <c r="AC325" i="58"/>
  <c r="Y326" i="58"/>
  <c r="Z326" i="58"/>
  <c r="AC326" i="58"/>
  <c r="Y327" i="58"/>
  <c r="Z327" i="58"/>
  <c r="AC327" i="58"/>
  <c r="Y328" i="58"/>
  <c r="Z328" i="58"/>
  <c r="AC328" i="58"/>
  <c r="Y329" i="58"/>
  <c r="Z329" i="58"/>
  <c r="AC329" i="58"/>
  <c r="Y330" i="58"/>
  <c r="Z330" i="58"/>
  <c r="AC330" i="58"/>
  <c r="Y331" i="58"/>
  <c r="Z331" i="58"/>
  <c r="AC331" i="58"/>
  <c r="Y332" i="58"/>
  <c r="Z332" i="58"/>
  <c r="AC332" i="58"/>
  <c r="Y333" i="58"/>
  <c r="Z333" i="58"/>
  <c r="AC333" i="58"/>
  <c r="Y334" i="58"/>
  <c r="Z334" i="58"/>
  <c r="AC334" i="58"/>
  <c r="Y335" i="58"/>
  <c r="Z335" i="58"/>
  <c r="AC335" i="58"/>
  <c r="Y336" i="58"/>
  <c r="Z336" i="58"/>
  <c r="AC336" i="58"/>
  <c r="Y337" i="58"/>
  <c r="Z337" i="58"/>
  <c r="AC337" i="58"/>
  <c r="Y338" i="58"/>
  <c r="Z338" i="58"/>
  <c r="AC338" i="58"/>
  <c r="Y339" i="58"/>
  <c r="Z339" i="58"/>
  <c r="AC339" i="58"/>
  <c r="Y340" i="58"/>
  <c r="Z340" i="58"/>
  <c r="AC340" i="58"/>
  <c r="Y341" i="58"/>
  <c r="Z341" i="58"/>
  <c r="AC341" i="58"/>
  <c r="Y342" i="58"/>
  <c r="Z342" i="58"/>
  <c r="AC342" i="58"/>
  <c r="Y343" i="58"/>
  <c r="Z343" i="58"/>
  <c r="AC343" i="58"/>
  <c r="Y344" i="58"/>
  <c r="Z344" i="58"/>
  <c r="AC344" i="58"/>
  <c r="Y345" i="58"/>
  <c r="Z345" i="58"/>
  <c r="AC345" i="58"/>
  <c r="Y346" i="58"/>
  <c r="Z346" i="58"/>
  <c r="AC346" i="58"/>
  <c r="Y347" i="58"/>
  <c r="Z347" i="58"/>
  <c r="AC347" i="58"/>
  <c r="Y348" i="58"/>
  <c r="Z348" i="58"/>
  <c r="AC348" i="58"/>
  <c r="Y349" i="58"/>
  <c r="Z349" i="58"/>
  <c r="AC349" i="58"/>
  <c r="Y350" i="58"/>
  <c r="Z350" i="58"/>
  <c r="AC350" i="58"/>
  <c r="Y351" i="58"/>
  <c r="Z351" i="58"/>
  <c r="AC351" i="58"/>
  <c r="AC10" i="58"/>
  <c r="J261" i="58"/>
  <c r="D261" i="58"/>
  <c r="X351" i="58"/>
  <c r="X350" i="58"/>
  <c r="X349" i="58"/>
  <c r="X348" i="58"/>
  <c r="X347" i="58"/>
  <c r="X346" i="58"/>
  <c r="X345" i="58"/>
  <c r="X344" i="58"/>
  <c r="X343" i="58"/>
  <c r="X342" i="58"/>
  <c r="X341" i="58"/>
  <c r="X340" i="58"/>
  <c r="X339" i="58"/>
  <c r="X338" i="58"/>
  <c r="X337" i="58"/>
  <c r="X336" i="58"/>
  <c r="X335" i="58"/>
  <c r="X334" i="58"/>
  <c r="X333" i="58"/>
  <c r="X332" i="58"/>
  <c r="X331" i="58"/>
  <c r="X330" i="58"/>
  <c r="X329" i="58"/>
  <c r="X328" i="58"/>
  <c r="X327" i="58"/>
  <c r="X326" i="58"/>
  <c r="X325" i="58"/>
  <c r="X324" i="58"/>
  <c r="X323" i="58"/>
  <c r="X322" i="58"/>
  <c r="X321" i="58"/>
  <c r="X320" i="58"/>
  <c r="X319" i="58"/>
  <c r="X318" i="58"/>
  <c r="X317" i="58"/>
  <c r="X316" i="58"/>
  <c r="X315" i="58"/>
  <c r="X314" i="58"/>
  <c r="X313" i="58"/>
  <c r="X312" i="58"/>
  <c r="X311" i="58"/>
  <c r="X310" i="58"/>
  <c r="X309" i="58"/>
  <c r="X308" i="58"/>
  <c r="X307" i="58"/>
  <c r="X306" i="58"/>
  <c r="X305" i="58"/>
  <c r="X304" i="58"/>
  <c r="X303" i="58"/>
  <c r="X302" i="58"/>
  <c r="X301" i="58"/>
  <c r="X300" i="58"/>
  <c r="X299" i="58"/>
  <c r="X298" i="58"/>
  <c r="X297" i="58"/>
  <c r="X296" i="58"/>
  <c r="X295" i="58"/>
  <c r="X294" i="58"/>
  <c r="X293" i="58"/>
  <c r="X292" i="58"/>
  <c r="X291" i="58"/>
  <c r="X290" i="58"/>
  <c r="X289" i="58"/>
  <c r="X288" i="58"/>
  <c r="X287" i="58"/>
  <c r="X286" i="58"/>
  <c r="X285" i="58"/>
  <c r="X284" i="58"/>
  <c r="X283" i="58"/>
  <c r="X282" i="58"/>
  <c r="X281" i="58"/>
  <c r="X280" i="58"/>
  <c r="X279" i="58"/>
  <c r="X278" i="58"/>
  <c r="X277" i="58"/>
  <c r="X276" i="58"/>
  <c r="X275" i="58"/>
  <c r="X274" i="58"/>
  <c r="X273" i="58"/>
  <c r="X272" i="58"/>
  <c r="X271" i="58"/>
  <c r="X270" i="58"/>
  <c r="X269" i="58"/>
  <c r="X268" i="58"/>
  <c r="X267" i="58"/>
  <c r="X266" i="58"/>
  <c r="X265" i="58"/>
  <c r="X264" i="58"/>
  <c r="X263" i="58"/>
  <c r="X262" i="58"/>
  <c r="X261" i="58"/>
  <c r="X260" i="58"/>
  <c r="X259" i="58"/>
  <c r="X258" i="58"/>
  <c r="X257" i="58"/>
  <c r="X256" i="58"/>
  <c r="X255" i="58"/>
  <c r="X254" i="58"/>
  <c r="X253" i="58"/>
  <c r="X252" i="58"/>
  <c r="X251" i="58"/>
  <c r="X250" i="58"/>
  <c r="X249" i="58"/>
  <c r="X248" i="58"/>
  <c r="X247" i="58"/>
  <c r="X246" i="58"/>
  <c r="X245" i="58"/>
  <c r="X244" i="58"/>
  <c r="X243" i="58"/>
  <c r="X242" i="58"/>
  <c r="X241" i="58"/>
  <c r="X240" i="58"/>
  <c r="X239" i="58"/>
  <c r="X238" i="58"/>
  <c r="X237" i="58"/>
  <c r="X236" i="58"/>
  <c r="X235" i="58"/>
  <c r="X234" i="58"/>
  <c r="X233" i="58"/>
  <c r="X232" i="58"/>
  <c r="X231" i="58"/>
  <c r="X230" i="58"/>
  <c r="X229" i="58"/>
  <c r="X228" i="58"/>
  <c r="X227" i="58"/>
  <c r="X226" i="58"/>
  <c r="X225" i="58"/>
  <c r="X224" i="58"/>
  <c r="X223" i="58"/>
  <c r="X222" i="58"/>
  <c r="X221" i="58"/>
  <c r="X220" i="58"/>
  <c r="X219" i="58"/>
  <c r="X218" i="58"/>
  <c r="X217" i="58"/>
  <c r="X216" i="58"/>
  <c r="X215" i="58"/>
  <c r="X214" i="58"/>
  <c r="X213" i="58"/>
  <c r="X212" i="58"/>
  <c r="X211" i="58"/>
  <c r="X210" i="58"/>
  <c r="X209" i="58"/>
  <c r="X208" i="58"/>
  <c r="X207" i="58"/>
  <c r="X206" i="58"/>
  <c r="X205" i="58"/>
  <c r="X204" i="58"/>
  <c r="X203" i="58"/>
  <c r="X202" i="58"/>
  <c r="X201" i="58"/>
  <c r="X200" i="58"/>
  <c r="X199" i="58"/>
  <c r="X198" i="58"/>
  <c r="X197" i="58"/>
  <c r="X196" i="58"/>
  <c r="X195" i="58"/>
  <c r="X194" i="58"/>
  <c r="X193" i="58"/>
  <c r="X192" i="58"/>
  <c r="X191" i="58"/>
  <c r="X190" i="58"/>
  <c r="X189" i="58"/>
  <c r="X188" i="58"/>
  <c r="X187" i="58"/>
  <c r="X186" i="58"/>
  <c r="X185" i="58"/>
  <c r="X184" i="58"/>
  <c r="X183" i="58"/>
  <c r="X182" i="58"/>
  <c r="X181" i="58"/>
  <c r="X180" i="58"/>
  <c r="X179" i="58"/>
  <c r="X178" i="58"/>
  <c r="X177" i="58"/>
  <c r="X176" i="58"/>
  <c r="X175" i="58"/>
  <c r="X174" i="58"/>
  <c r="X173" i="58"/>
  <c r="X172" i="58"/>
  <c r="X171" i="58"/>
  <c r="X170" i="58"/>
  <c r="X169" i="58"/>
  <c r="X168" i="58"/>
  <c r="X167" i="58"/>
  <c r="X166" i="58"/>
  <c r="X165" i="58"/>
  <c r="X164" i="58"/>
  <c r="X163" i="58"/>
  <c r="X162" i="58"/>
  <c r="X161" i="58"/>
  <c r="X160" i="58"/>
  <c r="X159" i="58"/>
  <c r="X158" i="58"/>
  <c r="X157" i="58"/>
  <c r="X156" i="58"/>
  <c r="X155" i="58"/>
  <c r="X154" i="58"/>
  <c r="X153" i="58"/>
  <c r="X152" i="58"/>
  <c r="X151" i="58"/>
  <c r="X150" i="58"/>
  <c r="X149" i="58"/>
  <c r="X148" i="58"/>
  <c r="X147" i="58"/>
  <c r="X146" i="58"/>
  <c r="X145" i="58"/>
  <c r="X144" i="58"/>
  <c r="X143" i="58"/>
  <c r="X142" i="58"/>
  <c r="X141" i="58"/>
  <c r="X140" i="58"/>
  <c r="X139" i="58"/>
  <c r="X138" i="58"/>
  <c r="X137" i="58"/>
  <c r="X136" i="58"/>
  <c r="X135" i="58"/>
  <c r="X134" i="58"/>
  <c r="X133" i="58"/>
  <c r="X132" i="58"/>
  <c r="X131" i="58"/>
  <c r="X130" i="58"/>
  <c r="X129" i="58"/>
  <c r="X128" i="58"/>
  <c r="X127" i="58"/>
  <c r="X126" i="58"/>
  <c r="X125" i="58"/>
  <c r="X124" i="58"/>
  <c r="X123" i="58"/>
  <c r="X122" i="58"/>
  <c r="X121" i="58"/>
  <c r="X120" i="58"/>
  <c r="X119" i="58"/>
  <c r="X118" i="58"/>
  <c r="X117" i="58"/>
  <c r="X116" i="58"/>
  <c r="X115" i="58"/>
  <c r="X114" i="58"/>
  <c r="X113" i="58"/>
  <c r="X112" i="58"/>
  <c r="X111" i="58"/>
  <c r="X110" i="58"/>
  <c r="X109" i="58"/>
  <c r="X108" i="58"/>
  <c r="X107" i="58"/>
  <c r="X106" i="58"/>
  <c r="X105" i="58"/>
  <c r="X104" i="58"/>
  <c r="X103" i="58"/>
  <c r="X102" i="58"/>
  <c r="X101" i="58"/>
  <c r="X100" i="58"/>
  <c r="X99" i="58"/>
  <c r="X98" i="58"/>
  <c r="X97" i="58"/>
  <c r="X96" i="58"/>
  <c r="X95" i="58"/>
  <c r="X94" i="58"/>
  <c r="X93" i="58"/>
  <c r="X92" i="58"/>
  <c r="X91" i="58"/>
  <c r="X90" i="58"/>
  <c r="X89" i="58"/>
  <c r="X88" i="58"/>
  <c r="X87" i="58"/>
  <c r="X86" i="58"/>
  <c r="X85" i="58"/>
  <c r="X84" i="58"/>
  <c r="X83" i="58"/>
  <c r="X82" i="58"/>
  <c r="X81" i="58"/>
  <c r="X80" i="58"/>
  <c r="X79" i="58"/>
  <c r="X78" i="58"/>
  <c r="X77" i="58"/>
  <c r="X76" i="58"/>
  <c r="X75" i="58"/>
  <c r="X74" i="58"/>
  <c r="X73" i="58"/>
  <c r="X72" i="58"/>
  <c r="X71" i="58"/>
  <c r="X70" i="58"/>
  <c r="X69" i="58"/>
  <c r="X68" i="58"/>
  <c r="X67" i="58"/>
  <c r="X66" i="58"/>
  <c r="X65" i="58"/>
  <c r="X64" i="58"/>
  <c r="X63" i="58"/>
  <c r="X62" i="58"/>
  <c r="X61" i="58"/>
  <c r="X60" i="58"/>
  <c r="X59" i="58"/>
  <c r="X58" i="58"/>
  <c r="X57" i="58"/>
  <c r="X56" i="58"/>
  <c r="X55" i="58"/>
  <c r="X54" i="58"/>
  <c r="X53" i="58"/>
  <c r="X52" i="58"/>
  <c r="X51" i="58"/>
  <c r="X50" i="58"/>
  <c r="X49" i="58"/>
  <c r="X48" i="58"/>
  <c r="X47" i="58"/>
  <c r="X46" i="58"/>
  <c r="X45" i="58"/>
  <c r="X44" i="58"/>
  <c r="X43" i="58"/>
  <c r="X42" i="58"/>
  <c r="X41" i="58"/>
  <c r="X40" i="58"/>
  <c r="X39" i="58"/>
  <c r="X38" i="58"/>
  <c r="X37" i="58"/>
  <c r="X36" i="58"/>
  <c r="X35" i="58"/>
  <c r="X34" i="58"/>
  <c r="X33" i="58"/>
  <c r="X32" i="58"/>
  <c r="X31" i="58"/>
  <c r="X30" i="58"/>
  <c r="X29" i="58"/>
  <c r="X28" i="58"/>
  <c r="X27" i="58"/>
  <c r="X26" i="58"/>
  <c r="X25" i="58"/>
  <c r="X24" i="58"/>
  <c r="X23" i="58"/>
  <c r="X22" i="58"/>
  <c r="X21" i="58"/>
  <c r="X20" i="58"/>
  <c r="X19" i="58"/>
  <c r="X18" i="58"/>
  <c r="X17" i="58"/>
  <c r="X16" i="58"/>
  <c r="X15" i="58"/>
  <c r="X14" i="58"/>
  <c r="J20" i="59"/>
  <c r="K20" i="59"/>
  <c r="N20" i="59"/>
  <c r="M20" i="59"/>
  <c r="N16" i="59"/>
  <c r="I16" i="59"/>
  <c r="D16" i="59"/>
  <c r="H14" i="59"/>
  <c r="G12" i="59"/>
  <c r="BF5" i="59"/>
  <c r="BJ4" i="59"/>
  <c r="BJ3" i="59"/>
  <c r="M10" i="59"/>
  <c r="AF71" i="79"/>
  <c r="X71" i="79"/>
  <c r="AA68" i="79"/>
  <c r="G68" i="79"/>
  <c r="AA66" i="79"/>
  <c r="G66" i="79"/>
  <c r="AA64" i="79"/>
  <c r="N64" i="79"/>
  <c r="L64" i="79"/>
  <c r="K64" i="79"/>
  <c r="J64" i="79"/>
  <c r="I64" i="79"/>
  <c r="H64" i="79"/>
  <c r="G64" i="79"/>
  <c r="I62" i="79"/>
  <c r="BK3" i="79"/>
  <c r="BK4" i="79"/>
  <c r="AL53" i="79"/>
  <c r="AL51" i="79"/>
  <c r="AE40" i="79"/>
  <c r="AE36" i="79"/>
  <c r="AL25" i="79"/>
  <c r="AL32" i="79"/>
  <c r="N20" i="79"/>
  <c r="N16" i="79"/>
  <c r="I16" i="79"/>
  <c r="D16" i="79"/>
  <c r="T10" i="79"/>
  <c r="R10" i="79"/>
  <c r="Q10" i="79"/>
  <c r="P10" i="79"/>
  <c r="O10" i="79"/>
  <c r="N10" i="79"/>
  <c r="M10" i="79"/>
  <c r="Z6" i="79"/>
  <c r="Q31" i="79"/>
  <c r="BG5" i="79"/>
  <c r="AL52" i="79"/>
  <c r="AF71" i="78"/>
  <c r="X71" i="78"/>
  <c r="AA68" i="78"/>
  <c r="G68" i="78"/>
  <c r="AA66" i="78"/>
  <c r="G66" i="78"/>
  <c r="AA64" i="78"/>
  <c r="N64" i="78"/>
  <c r="L64" i="78"/>
  <c r="K64" i="78"/>
  <c r="J64" i="78"/>
  <c r="I64" i="78"/>
  <c r="H64" i="78"/>
  <c r="G64" i="78"/>
  <c r="I62" i="78"/>
  <c r="BK3" i="78"/>
  <c r="BK4" i="78"/>
  <c r="AL53" i="78"/>
  <c r="AL51" i="78"/>
  <c r="AL50" i="78"/>
  <c r="AE40" i="78"/>
  <c r="AE36" i="78"/>
  <c r="AE35" i="78"/>
  <c r="Z6" i="78"/>
  <c r="Q31" i="78"/>
  <c r="AL25" i="78"/>
  <c r="AL32" i="78"/>
  <c r="N20" i="78"/>
  <c r="M20" i="78"/>
  <c r="N16" i="78"/>
  <c r="I16" i="78"/>
  <c r="D16" i="78"/>
  <c r="H14" i="78"/>
  <c r="T10" i="78"/>
  <c r="R10" i="78"/>
  <c r="Q10" i="78"/>
  <c r="P10" i="78"/>
  <c r="O10" i="78"/>
  <c r="N10" i="78"/>
  <c r="M10" i="78"/>
  <c r="BG5" i="78"/>
  <c r="AL52" i="78"/>
  <c r="B10" i="45"/>
  <c r="I16" i="43"/>
  <c r="H18" i="79"/>
  <c r="S18" i="79"/>
  <c r="AH43" i="79"/>
  <c r="J20" i="79"/>
  <c r="G12" i="79"/>
  <c r="K20" i="79"/>
  <c r="AE34" i="79"/>
  <c r="AH45" i="79"/>
  <c r="H14" i="79"/>
  <c r="M20" i="79"/>
  <c r="AE35" i="79"/>
  <c r="AL50" i="79"/>
  <c r="AL54" i="79"/>
  <c r="AE25" i="79"/>
  <c r="AE32" i="79"/>
  <c r="AE37" i="79"/>
  <c r="AL54" i="78"/>
  <c r="S18" i="78"/>
  <c r="J20" i="78"/>
  <c r="H18" i="78"/>
  <c r="AH43" i="78"/>
  <c r="G12" i="78"/>
  <c r="K20" i="78"/>
  <c r="AE34" i="78"/>
  <c r="AH45" i="78"/>
  <c r="AE25" i="78"/>
  <c r="AE32" i="78"/>
  <c r="AE37" i="78"/>
  <c r="AH42" i="78"/>
  <c r="AH44" i="78"/>
  <c r="J159" i="58"/>
  <c r="D159" i="58"/>
  <c r="U159" i="58"/>
  <c r="V159" i="58"/>
  <c r="J160" i="58"/>
  <c r="D160" i="58"/>
  <c r="U160" i="58"/>
  <c r="V160" i="58"/>
  <c r="J161" i="58"/>
  <c r="D161" i="58"/>
  <c r="U161" i="58"/>
  <c r="V161" i="58"/>
  <c r="J162" i="58"/>
  <c r="D162" i="58"/>
  <c r="U162" i="58"/>
  <c r="V162" i="58"/>
  <c r="J163" i="58"/>
  <c r="D163" i="58"/>
  <c r="U163" i="58"/>
  <c r="V163" i="58"/>
  <c r="J164" i="58"/>
  <c r="D164" i="58"/>
  <c r="U164" i="58"/>
  <c r="V164" i="58"/>
  <c r="J165" i="58"/>
  <c r="D165" i="58"/>
  <c r="U165" i="58"/>
  <c r="V165" i="58"/>
  <c r="J166" i="58"/>
  <c r="D166" i="58"/>
  <c r="U166" i="58"/>
  <c r="V166" i="58"/>
  <c r="J167" i="58"/>
  <c r="D167" i="58"/>
  <c r="U167" i="58"/>
  <c r="V167" i="58"/>
  <c r="J168" i="58"/>
  <c r="D168" i="58"/>
  <c r="U168" i="58"/>
  <c r="V168" i="58"/>
  <c r="J169" i="58"/>
  <c r="D169" i="58"/>
  <c r="U169" i="58"/>
  <c r="V169" i="58"/>
  <c r="J170" i="58"/>
  <c r="D170" i="58"/>
  <c r="U170" i="58"/>
  <c r="V170" i="58"/>
  <c r="J171" i="58"/>
  <c r="D171" i="58"/>
  <c r="U171" i="58"/>
  <c r="V171" i="58"/>
  <c r="J172" i="58"/>
  <c r="D172" i="58"/>
  <c r="U172" i="58"/>
  <c r="V172" i="58"/>
  <c r="J173" i="58"/>
  <c r="D173" i="58"/>
  <c r="U173" i="58"/>
  <c r="V173" i="58"/>
  <c r="J174" i="58"/>
  <c r="D174" i="58"/>
  <c r="U174" i="58"/>
  <c r="V174" i="58"/>
  <c r="J175" i="58"/>
  <c r="D175" i="58"/>
  <c r="U175" i="58"/>
  <c r="V175" i="58"/>
  <c r="J176" i="58"/>
  <c r="D176" i="58"/>
  <c r="U176" i="58"/>
  <c r="V176" i="58"/>
  <c r="J177" i="58"/>
  <c r="D177" i="58"/>
  <c r="U177" i="58"/>
  <c r="V177" i="58"/>
  <c r="J178" i="58"/>
  <c r="D178" i="58"/>
  <c r="U178" i="58"/>
  <c r="V178" i="58"/>
  <c r="J179" i="58"/>
  <c r="D179" i="58"/>
  <c r="U179" i="58"/>
  <c r="V179" i="58"/>
  <c r="J180" i="58"/>
  <c r="D180" i="58"/>
  <c r="U180" i="58"/>
  <c r="V180" i="58"/>
  <c r="J181" i="58"/>
  <c r="D181" i="58"/>
  <c r="U181" i="58"/>
  <c r="V181" i="58"/>
  <c r="J182" i="58"/>
  <c r="D182" i="58"/>
  <c r="U182" i="58"/>
  <c r="V182" i="58"/>
  <c r="J183" i="58"/>
  <c r="D183" i="58"/>
  <c r="U183" i="58"/>
  <c r="V183" i="58"/>
  <c r="J184" i="58"/>
  <c r="D184" i="58"/>
  <c r="U184" i="58"/>
  <c r="V184" i="58"/>
  <c r="J185" i="58"/>
  <c r="D185" i="58"/>
  <c r="U185" i="58"/>
  <c r="V185" i="58"/>
  <c r="J186" i="58"/>
  <c r="D186" i="58"/>
  <c r="U186" i="58"/>
  <c r="V186" i="58"/>
  <c r="J187" i="58"/>
  <c r="D187" i="58"/>
  <c r="U187" i="58"/>
  <c r="V187" i="58"/>
  <c r="J188" i="58"/>
  <c r="D188" i="58"/>
  <c r="U188" i="58"/>
  <c r="V188" i="58"/>
  <c r="J189" i="58"/>
  <c r="D189" i="58"/>
  <c r="U189" i="58"/>
  <c r="V189" i="58"/>
  <c r="J190" i="58"/>
  <c r="D190" i="58"/>
  <c r="U190" i="58"/>
  <c r="V190" i="58"/>
  <c r="J191" i="58"/>
  <c r="D191" i="58"/>
  <c r="U191" i="58"/>
  <c r="V191" i="58"/>
  <c r="J192" i="58"/>
  <c r="D192" i="58"/>
  <c r="U192" i="58"/>
  <c r="V192" i="58"/>
  <c r="J193" i="58"/>
  <c r="D193" i="58"/>
  <c r="U193" i="58"/>
  <c r="V193" i="58"/>
  <c r="J194" i="58"/>
  <c r="D194" i="58"/>
  <c r="U194" i="58"/>
  <c r="V194" i="58"/>
  <c r="J195" i="58"/>
  <c r="D195" i="58"/>
  <c r="U195" i="58"/>
  <c r="V195" i="58"/>
  <c r="J196" i="58"/>
  <c r="D196" i="58"/>
  <c r="U196" i="58"/>
  <c r="V196" i="58"/>
  <c r="J197" i="58"/>
  <c r="D197" i="58"/>
  <c r="U197" i="58"/>
  <c r="V197" i="58"/>
  <c r="J198" i="58"/>
  <c r="D198" i="58"/>
  <c r="U198" i="58"/>
  <c r="V198" i="58"/>
  <c r="J199" i="58"/>
  <c r="D199" i="58"/>
  <c r="U199" i="58"/>
  <c r="V199" i="58"/>
  <c r="J200" i="58"/>
  <c r="D200" i="58"/>
  <c r="U200" i="58"/>
  <c r="V200" i="58"/>
  <c r="J201" i="58"/>
  <c r="D201" i="58"/>
  <c r="U201" i="58"/>
  <c r="V201" i="58"/>
  <c r="J202" i="58"/>
  <c r="D202" i="58"/>
  <c r="U202" i="58"/>
  <c r="V202" i="58"/>
  <c r="J203" i="58"/>
  <c r="D203" i="58"/>
  <c r="U203" i="58"/>
  <c r="V203" i="58"/>
  <c r="J204" i="58"/>
  <c r="D204" i="58"/>
  <c r="U204" i="58"/>
  <c r="V204" i="58"/>
  <c r="J205" i="58"/>
  <c r="D205" i="58"/>
  <c r="U205" i="58"/>
  <c r="V205" i="58"/>
  <c r="J206" i="58"/>
  <c r="D206" i="58"/>
  <c r="U206" i="58"/>
  <c r="V206" i="58"/>
  <c r="J207" i="58"/>
  <c r="D207" i="58"/>
  <c r="U207" i="58"/>
  <c r="V207" i="58"/>
  <c r="J208" i="58"/>
  <c r="D208" i="58"/>
  <c r="U208" i="58"/>
  <c r="V208" i="58"/>
  <c r="J209" i="58"/>
  <c r="D209" i="58"/>
  <c r="U209" i="58"/>
  <c r="V209" i="58"/>
  <c r="J210" i="58"/>
  <c r="D210" i="58"/>
  <c r="U210" i="58"/>
  <c r="V210" i="58"/>
  <c r="J211" i="58"/>
  <c r="D211" i="58"/>
  <c r="U211" i="58"/>
  <c r="V211" i="58"/>
  <c r="J212" i="58"/>
  <c r="D212" i="58"/>
  <c r="U212" i="58"/>
  <c r="V212" i="58"/>
  <c r="J213" i="58"/>
  <c r="D213" i="58"/>
  <c r="U213" i="58"/>
  <c r="V213" i="58"/>
  <c r="J214" i="58"/>
  <c r="D214" i="58"/>
  <c r="U214" i="58"/>
  <c r="V214" i="58"/>
  <c r="J215" i="58"/>
  <c r="D215" i="58"/>
  <c r="U215" i="58"/>
  <c r="V215" i="58"/>
  <c r="J216" i="58"/>
  <c r="D216" i="58"/>
  <c r="U216" i="58"/>
  <c r="V216" i="58"/>
  <c r="J217" i="58"/>
  <c r="D217" i="58"/>
  <c r="U217" i="58"/>
  <c r="V217" i="58"/>
  <c r="J218" i="58"/>
  <c r="D218" i="58"/>
  <c r="U218" i="58"/>
  <c r="V218" i="58"/>
  <c r="J219" i="58"/>
  <c r="D219" i="58"/>
  <c r="U219" i="58"/>
  <c r="V219" i="58"/>
  <c r="J220" i="58"/>
  <c r="D220" i="58"/>
  <c r="U220" i="58"/>
  <c r="V220" i="58"/>
  <c r="J221" i="58"/>
  <c r="D221" i="58"/>
  <c r="U221" i="58"/>
  <c r="V221" i="58"/>
  <c r="J222" i="58"/>
  <c r="D222" i="58"/>
  <c r="U222" i="58"/>
  <c r="V222" i="58"/>
  <c r="J223" i="58"/>
  <c r="D223" i="58"/>
  <c r="U223" i="58"/>
  <c r="V223" i="58"/>
  <c r="J224" i="58"/>
  <c r="D224" i="58"/>
  <c r="U224" i="58"/>
  <c r="V224" i="58"/>
  <c r="J225" i="58"/>
  <c r="D225" i="58"/>
  <c r="U225" i="58"/>
  <c r="V225" i="58"/>
  <c r="J226" i="58"/>
  <c r="D226" i="58"/>
  <c r="U226" i="58"/>
  <c r="V226" i="58"/>
  <c r="J227" i="58"/>
  <c r="D227" i="58"/>
  <c r="U227" i="58"/>
  <c r="V227" i="58"/>
  <c r="J228" i="58"/>
  <c r="D228" i="58"/>
  <c r="U228" i="58"/>
  <c r="V228" i="58"/>
  <c r="J229" i="58"/>
  <c r="D229" i="58"/>
  <c r="U229" i="58"/>
  <c r="V229" i="58"/>
  <c r="J230" i="58"/>
  <c r="D230" i="58"/>
  <c r="U230" i="58"/>
  <c r="V230" i="58"/>
  <c r="J231" i="58"/>
  <c r="D231" i="58"/>
  <c r="U231" i="58"/>
  <c r="V231" i="58"/>
  <c r="J232" i="58"/>
  <c r="D232" i="58"/>
  <c r="U232" i="58"/>
  <c r="V232" i="58"/>
  <c r="J233" i="58"/>
  <c r="D233" i="58"/>
  <c r="U233" i="58"/>
  <c r="V233" i="58"/>
  <c r="J234" i="58"/>
  <c r="D234" i="58"/>
  <c r="U234" i="58"/>
  <c r="V234" i="58"/>
  <c r="J235" i="58"/>
  <c r="D235" i="58"/>
  <c r="U235" i="58"/>
  <c r="V235" i="58"/>
  <c r="J236" i="58"/>
  <c r="D236" i="58"/>
  <c r="U236" i="58"/>
  <c r="V236" i="58"/>
  <c r="J237" i="58"/>
  <c r="D237" i="58"/>
  <c r="U237" i="58"/>
  <c r="V237" i="58"/>
  <c r="J238" i="58"/>
  <c r="D238" i="58"/>
  <c r="U238" i="58"/>
  <c r="V238" i="58"/>
  <c r="J239" i="58"/>
  <c r="D239" i="58"/>
  <c r="U239" i="58"/>
  <c r="V239" i="58"/>
  <c r="J240" i="58"/>
  <c r="D240" i="58"/>
  <c r="U240" i="58"/>
  <c r="V240" i="58"/>
  <c r="J241" i="58"/>
  <c r="D241" i="58"/>
  <c r="U241" i="58"/>
  <c r="V241" i="58"/>
  <c r="J242" i="58"/>
  <c r="D242" i="58"/>
  <c r="U242" i="58"/>
  <c r="V242" i="58"/>
  <c r="J243" i="58"/>
  <c r="D243" i="58"/>
  <c r="U243" i="58"/>
  <c r="V243" i="58"/>
  <c r="J244" i="58"/>
  <c r="D244" i="58"/>
  <c r="U244" i="58"/>
  <c r="V244" i="58"/>
  <c r="J245" i="58"/>
  <c r="D245" i="58"/>
  <c r="U245" i="58"/>
  <c r="V245" i="58"/>
  <c r="J246" i="58"/>
  <c r="D246" i="58"/>
  <c r="U246" i="58"/>
  <c r="V246" i="58"/>
  <c r="J247" i="58"/>
  <c r="D247" i="58"/>
  <c r="U247" i="58"/>
  <c r="V247" i="58"/>
  <c r="J248" i="58"/>
  <c r="D248" i="58"/>
  <c r="U248" i="58"/>
  <c r="V248" i="58"/>
  <c r="J249" i="58"/>
  <c r="D249" i="58"/>
  <c r="U249" i="58"/>
  <c r="V249" i="58"/>
  <c r="J250" i="58"/>
  <c r="D250" i="58"/>
  <c r="U250" i="58"/>
  <c r="V250" i="58"/>
  <c r="J251" i="58"/>
  <c r="D251" i="58"/>
  <c r="U251" i="58"/>
  <c r="V251" i="58"/>
  <c r="J252" i="58"/>
  <c r="D252" i="58"/>
  <c r="U252" i="58"/>
  <c r="V252" i="58"/>
  <c r="J253" i="58"/>
  <c r="D253" i="58"/>
  <c r="U253" i="58"/>
  <c r="V253" i="58"/>
  <c r="J254" i="58"/>
  <c r="D254" i="58"/>
  <c r="U254" i="58"/>
  <c r="V254" i="58"/>
  <c r="J255" i="58"/>
  <c r="D255" i="58"/>
  <c r="U255" i="58"/>
  <c r="V255" i="58"/>
  <c r="J256" i="58"/>
  <c r="D256" i="58"/>
  <c r="U256" i="58"/>
  <c r="V256" i="58"/>
  <c r="J257" i="58"/>
  <c r="D257" i="58"/>
  <c r="U257" i="58"/>
  <c r="V257" i="58"/>
  <c r="J258" i="58"/>
  <c r="D258" i="58"/>
  <c r="U258" i="58"/>
  <c r="V258" i="58"/>
  <c r="J259" i="58"/>
  <c r="D259" i="58"/>
  <c r="U259" i="58"/>
  <c r="V259" i="58"/>
  <c r="J260" i="58"/>
  <c r="D260" i="58"/>
  <c r="U260" i="58"/>
  <c r="V260" i="58"/>
  <c r="U261" i="58"/>
  <c r="V261" i="58"/>
  <c r="J262" i="58"/>
  <c r="D262" i="58"/>
  <c r="U262" i="58"/>
  <c r="V262" i="58"/>
  <c r="J263" i="58"/>
  <c r="D263" i="58"/>
  <c r="U263" i="58"/>
  <c r="V263" i="58"/>
  <c r="J264" i="58"/>
  <c r="D264" i="58"/>
  <c r="U264" i="58"/>
  <c r="V264" i="58"/>
  <c r="J265" i="58"/>
  <c r="D265" i="58"/>
  <c r="U265" i="58"/>
  <c r="V265" i="58"/>
  <c r="J266" i="58"/>
  <c r="D266" i="58"/>
  <c r="U266" i="58"/>
  <c r="V266" i="58"/>
  <c r="J267" i="58"/>
  <c r="D267" i="58"/>
  <c r="U267" i="58"/>
  <c r="V267" i="58"/>
  <c r="J268" i="58"/>
  <c r="D268" i="58"/>
  <c r="U268" i="58"/>
  <c r="V268" i="58"/>
  <c r="J269" i="58"/>
  <c r="D269" i="58"/>
  <c r="U269" i="58"/>
  <c r="V269" i="58"/>
  <c r="J270" i="58"/>
  <c r="D270" i="58"/>
  <c r="U270" i="58"/>
  <c r="V270" i="58"/>
  <c r="J271" i="58"/>
  <c r="D271" i="58"/>
  <c r="U271" i="58"/>
  <c r="V271" i="58"/>
  <c r="J272" i="58"/>
  <c r="D272" i="58"/>
  <c r="U272" i="58"/>
  <c r="V272" i="58"/>
  <c r="J273" i="58"/>
  <c r="D273" i="58"/>
  <c r="U273" i="58"/>
  <c r="V273" i="58"/>
  <c r="J274" i="58"/>
  <c r="D274" i="58"/>
  <c r="U274" i="58"/>
  <c r="V274" i="58"/>
  <c r="J275" i="58"/>
  <c r="D275" i="58"/>
  <c r="U275" i="58"/>
  <c r="V275" i="58"/>
  <c r="J276" i="58"/>
  <c r="D276" i="58"/>
  <c r="U276" i="58"/>
  <c r="V276" i="58"/>
  <c r="J277" i="58"/>
  <c r="D277" i="58"/>
  <c r="U277" i="58"/>
  <c r="V277" i="58"/>
  <c r="J278" i="58"/>
  <c r="D278" i="58"/>
  <c r="U278" i="58"/>
  <c r="V278" i="58"/>
  <c r="J279" i="58"/>
  <c r="D279" i="58"/>
  <c r="U279" i="58"/>
  <c r="V279" i="58"/>
  <c r="J280" i="58"/>
  <c r="D280" i="58"/>
  <c r="U280" i="58"/>
  <c r="V280" i="58"/>
  <c r="J281" i="58"/>
  <c r="D281" i="58"/>
  <c r="U281" i="58"/>
  <c r="V281" i="58"/>
  <c r="J282" i="58"/>
  <c r="D282" i="58"/>
  <c r="U282" i="58"/>
  <c r="V282" i="58"/>
  <c r="J283" i="58"/>
  <c r="D283" i="58"/>
  <c r="U283" i="58"/>
  <c r="V283" i="58"/>
  <c r="J284" i="58"/>
  <c r="D284" i="58"/>
  <c r="U284" i="58"/>
  <c r="V284" i="58"/>
  <c r="J285" i="58"/>
  <c r="D285" i="58"/>
  <c r="U285" i="58"/>
  <c r="V285" i="58"/>
  <c r="J286" i="58"/>
  <c r="D286" i="58"/>
  <c r="U286" i="58"/>
  <c r="V286" i="58"/>
  <c r="J287" i="58"/>
  <c r="D287" i="58"/>
  <c r="U287" i="58"/>
  <c r="V287" i="58"/>
  <c r="J288" i="58"/>
  <c r="D288" i="58"/>
  <c r="U288" i="58"/>
  <c r="V288" i="58"/>
  <c r="J289" i="58"/>
  <c r="D289" i="58"/>
  <c r="U289" i="58"/>
  <c r="V289" i="58"/>
  <c r="J290" i="58"/>
  <c r="D290" i="58"/>
  <c r="U290" i="58"/>
  <c r="V290" i="58"/>
  <c r="J291" i="58"/>
  <c r="D291" i="58"/>
  <c r="U291" i="58"/>
  <c r="V291" i="58"/>
  <c r="J292" i="58"/>
  <c r="D292" i="58"/>
  <c r="U292" i="58"/>
  <c r="V292" i="58"/>
  <c r="J293" i="58"/>
  <c r="D293" i="58"/>
  <c r="U293" i="58"/>
  <c r="V293" i="58"/>
  <c r="J294" i="58"/>
  <c r="D294" i="58"/>
  <c r="U294" i="58"/>
  <c r="V294" i="58"/>
  <c r="J295" i="58"/>
  <c r="D295" i="58"/>
  <c r="U295" i="58"/>
  <c r="V295" i="58"/>
  <c r="J296" i="58"/>
  <c r="D296" i="58"/>
  <c r="U296" i="58"/>
  <c r="V296" i="58"/>
  <c r="J297" i="58"/>
  <c r="D297" i="58"/>
  <c r="U297" i="58"/>
  <c r="V297" i="58"/>
  <c r="J298" i="58"/>
  <c r="D298" i="58"/>
  <c r="U298" i="58"/>
  <c r="V298" i="58"/>
  <c r="J299" i="58"/>
  <c r="D299" i="58"/>
  <c r="U299" i="58"/>
  <c r="V299" i="58"/>
  <c r="J300" i="58"/>
  <c r="D300" i="58"/>
  <c r="U300" i="58"/>
  <c r="V300" i="58"/>
  <c r="J301" i="58"/>
  <c r="D301" i="58"/>
  <c r="U301" i="58"/>
  <c r="V301" i="58"/>
  <c r="J302" i="58"/>
  <c r="D302" i="58"/>
  <c r="U302" i="58"/>
  <c r="V302" i="58"/>
  <c r="J303" i="58"/>
  <c r="D303" i="58"/>
  <c r="U303" i="58"/>
  <c r="V303" i="58"/>
  <c r="J304" i="58"/>
  <c r="D304" i="58"/>
  <c r="U304" i="58"/>
  <c r="V304" i="58"/>
  <c r="J305" i="58"/>
  <c r="D305" i="58"/>
  <c r="U305" i="58"/>
  <c r="V305" i="58"/>
  <c r="J306" i="58"/>
  <c r="D306" i="58"/>
  <c r="U306" i="58"/>
  <c r="V306" i="58"/>
  <c r="J307" i="58"/>
  <c r="D307" i="58"/>
  <c r="U307" i="58"/>
  <c r="V307" i="58"/>
  <c r="J308" i="58"/>
  <c r="D308" i="58"/>
  <c r="U308" i="58"/>
  <c r="V308" i="58"/>
  <c r="J309" i="58"/>
  <c r="D309" i="58"/>
  <c r="U309" i="58"/>
  <c r="V309" i="58"/>
  <c r="J310" i="58"/>
  <c r="D310" i="58"/>
  <c r="U310" i="58"/>
  <c r="V310" i="58"/>
  <c r="J311" i="58"/>
  <c r="D311" i="58"/>
  <c r="U311" i="58"/>
  <c r="V311" i="58"/>
  <c r="J312" i="58"/>
  <c r="D312" i="58"/>
  <c r="U312" i="58"/>
  <c r="V312" i="58"/>
  <c r="J313" i="58"/>
  <c r="D313" i="58"/>
  <c r="U313" i="58"/>
  <c r="V313" i="58"/>
  <c r="J314" i="58"/>
  <c r="D314" i="58"/>
  <c r="U314" i="58"/>
  <c r="V314" i="58"/>
  <c r="J315" i="58"/>
  <c r="D315" i="58"/>
  <c r="U315" i="58"/>
  <c r="V315" i="58"/>
  <c r="J316" i="58"/>
  <c r="D316" i="58"/>
  <c r="U316" i="58"/>
  <c r="V316" i="58"/>
  <c r="J317" i="58"/>
  <c r="D317" i="58"/>
  <c r="U317" i="58"/>
  <c r="V317" i="58"/>
  <c r="J318" i="58"/>
  <c r="D318" i="58"/>
  <c r="U318" i="58"/>
  <c r="V318" i="58"/>
  <c r="J319" i="58"/>
  <c r="D319" i="58"/>
  <c r="U319" i="58"/>
  <c r="V319" i="58"/>
  <c r="J320" i="58"/>
  <c r="D320" i="58"/>
  <c r="U320" i="58"/>
  <c r="V320" i="58"/>
  <c r="J321" i="58"/>
  <c r="D321" i="58"/>
  <c r="U321" i="58"/>
  <c r="V321" i="58"/>
  <c r="J322" i="58"/>
  <c r="D322" i="58"/>
  <c r="U322" i="58"/>
  <c r="V322" i="58"/>
  <c r="J323" i="58"/>
  <c r="D323" i="58"/>
  <c r="U323" i="58"/>
  <c r="V323" i="58"/>
  <c r="J324" i="58"/>
  <c r="D324" i="58"/>
  <c r="U324" i="58"/>
  <c r="V324" i="58"/>
  <c r="J325" i="58"/>
  <c r="D325" i="58"/>
  <c r="U325" i="58"/>
  <c r="V325" i="58"/>
  <c r="J326" i="58"/>
  <c r="D326" i="58"/>
  <c r="U326" i="58"/>
  <c r="V326" i="58"/>
  <c r="J327" i="58"/>
  <c r="D327" i="58"/>
  <c r="U327" i="58"/>
  <c r="V327" i="58"/>
  <c r="J328" i="58"/>
  <c r="D328" i="58"/>
  <c r="U328" i="58"/>
  <c r="V328" i="58"/>
  <c r="J329" i="58"/>
  <c r="D329" i="58"/>
  <c r="U329" i="58"/>
  <c r="V329" i="58"/>
  <c r="J330" i="58"/>
  <c r="D330" i="58"/>
  <c r="U330" i="58"/>
  <c r="V330" i="58"/>
  <c r="J331" i="58"/>
  <c r="D331" i="58"/>
  <c r="U331" i="58"/>
  <c r="V331" i="58"/>
  <c r="J332" i="58"/>
  <c r="D332" i="58"/>
  <c r="U332" i="58"/>
  <c r="V332" i="58"/>
  <c r="J333" i="58"/>
  <c r="D333" i="58"/>
  <c r="U333" i="58"/>
  <c r="V333" i="58"/>
  <c r="J334" i="58"/>
  <c r="D334" i="58"/>
  <c r="U334" i="58"/>
  <c r="V334" i="58"/>
  <c r="J335" i="58"/>
  <c r="D335" i="58"/>
  <c r="U335" i="58"/>
  <c r="V335" i="58"/>
  <c r="J336" i="58"/>
  <c r="D336" i="58"/>
  <c r="U336" i="58"/>
  <c r="V336" i="58"/>
  <c r="J337" i="58"/>
  <c r="D337" i="58"/>
  <c r="U337" i="58"/>
  <c r="V337" i="58"/>
  <c r="J338" i="58"/>
  <c r="D338" i="58"/>
  <c r="U338" i="58"/>
  <c r="V338" i="58"/>
  <c r="J339" i="58"/>
  <c r="D339" i="58"/>
  <c r="U339" i="58"/>
  <c r="V339" i="58"/>
  <c r="J340" i="58"/>
  <c r="D340" i="58"/>
  <c r="U340" i="58"/>
  <c r="V340" i="58"/>
  <c r="J341" i="58"/>
  <c r="D341" i="58"/>
  <c r="U341" i="58"/>
  <c r="V341" i="58"/>
  <c r="J342" i="58"/>
  <c r="D342" i="58"/>
  <c r="U342" i="58"/>
  <c r="V342" i="58"/>
  <c r="J343" i="58"/>
  <c r="D343" i="58"/>
  <c r="U343" i="58"/>
  <c r="V343" i="58"/>
  <c r="J344" i="58"/>
  <c r="D344" i="58"/>
  <c r="U344" i="58"/>
  <c r="V344" i="58"/>
  <c r="J345" i="58"/>
  <c r="D345" i="58"/>
  <c r="U345" i="58"/>
  <c r="V345" i="58"/>
  <c r="J346" i="58"/>
  <c r="D346" i="58"/>
  <c r="U346" i="58"/>
  <c r="V346" i="58"/>
  <c r="J347" i="58"/>
  <c r="D347" i="58"/>
  <c r="U347" i="58"/>
  <c r="V347" i="58"/>
  <c r="J348" i="58"/>
  <c r="D348" i="58"/>
  <c r="U348" i="58"/>
  <c r="V348" i="58"/>
  <c r="J349" i="58"/>
  <c r="D349" i="58"/>
  <c r="U349" i="58"/>
  <c r="V349" i="58"/>
  <c r="J350" i="58"/>
  <c r="D350" i="58"/>
  <c r="U350" i="58"/>
  <c r="V350" i="58"/>
  <c r="J351" i="58"/>
  <c r="D351" i="58"/>
  <c r="U351" i="58"/>
  <c r="V351" i="58"/>
  <c r="Y11" i="77"/>
  <c r="X7" i="77"/>
  <c r="Y11" i="76"/>
  <c r="X7" i="76"/>
  <c r="Y11" i="75"/>
  <c r="X7" i="75"/>
  <c r="Y11" i="74"/>
  <c r="X7" i="74"/>
  <c r="Y11" i="73"/>
  <c r="X7" i="73"/>
  <c r="Y11" i="71"/>
  <c r="X7" i="71"/>
  <c r="AH42" i="79"/>
  <c r="AH44" i="79"/>
  <c r="AB28" i="65"/>
  <c r="AB27" i="65"/>
  <c r="AB26" i="65"/>
  <c r="AB25" i="65"/>
  <c r="AB24" i="65"/>
  <c r="AB23" i="65"/>
  <c r="AB22" i="65"/>
  <c r="AB21" i="65"/>
  <c r="AB20" i="65"/>
  <c r="AB19" i="65"/>
  <c r="AB18" i="65"/>
  <c r="AB17" i="65"/>
  <c r="AB16" i="65"/>
  <c r="AB15" i="65"/>
  <c r="AB14" i="65"/>
  <c r="AB13" i="65"/>
  <c r="AB12" i="65"/>
  <c r="AB11" i="65"/>
  <c r="AB10" i="65"/>
  <c r="AB9" i="65"/>
  <c r="AB8" i="65"/>
  <c r="AB7" i="65"/>
  <c r="AB6" i="65"/>
  <c r="AB32" i="64"/>
  <c r="AB31" i="64"/>
  <c r="AB30" i="64"/>
  <c r="AB29" i="64"/>
  <c r="AB28" i="64"/>
  <c r="AB27" i="64"/>
  <c r="AB26" i="64"/>
  <c r="AB25" i="64"/>
  <c r="AB24" i="64"/>
  <c r="AB23" i="64"/>
  <c r="AB22" i="64"/>
  <c r="AB21" i="64"/>
  <c r="AB20" i="64"/>
  <c r="AB19" i="64"/>
  <c r="AB18" i="64"/>
  <c r="AB17" i="64"/>
  <c r="AB32" i="39"/>
  <c r="AB31" i="39"/>
  <c r="AB30" i="39"/>
  <c r="AB29" i="39"/>
  <c r="AB28" i="39"/>
  <c r="AB27" i="39"/>
  <c r="AB26" i="39"/>
  <c r="AB25" i="39"/>
  <c r="AB24" i="39"/>
  <c r="AB23" i="39"/>
  <c r="AB22" i="39"/>
  <c r="AB21" i="39"/>
  <c r="AB20" i="39"/>
  <c r="AB19" i="39"/>
  <c r="AB18" i="39"/>
  <c r="AB33" i="64"/>
  <c r="V17" i="40"/>
  <c r="AB29" i="65"/>
  <c r="V18" i="40"/>
  <c r="Y11" i="51"/>
  <c r="AF11" i="45"/>
  <c r="AF12" i="45"/>
  <c r="AF13" i="45"/>
  <c r="AF14" i="45"/>
  <c r="AF15" i="45"/>
  <c r="AF16" i="45"/>
  <c r="AF17" i="45"/>
  <c r="AF18" i="45"/>
  <c r="AF19" i="45"/>
  <c r="AF20" i="45"/>
  <c r="AF21" i="45"/>
  <c r="AF22" i="45"/>
  <c r="AF23" i="45"/>
  <c r="AF24" i="45"/>
  <c r="AF25" i="45"/>
  <c r="AF26" i="45"/>
  <c r="AF27" i="45"/>
  <c r="AF28" i="45"/>
  <c r="AF29" i="45"/>
  <c r="AF30" i="45"/>
  <c r="AF31" i="45"/>
  <c r="AF32" i="45"/>
  <c r="AF33" i="45"/>
  <c r="AF34" i="45"/>
  <c r="AF35" i="45"/>
  <c r="AF36" i="45"/>
  <c r="AF37" i="45"/>
  <c r="AF38" i="45"/>
  <c r="AF39" i="45"/>
  <c r="AF40" i="45"/>
  <c r="AF41" i="45"/>
  <c r="AF42" i="45"/>
  <c r="AF43" i="45"/>
  <c r="AF44" i="45"/>
  <c r="AF45" i="45"/>
  <c r="AF46" i="45"/>
  <c r="AF47" i="45"/>
  <c r="AF48" i="45"/>
  <c r="AF49" i="45"/>
  <c r="AF50" i="45"/>
  <c r="AF51" i="45"/>
  <c r="AF52" i="45"/>
  <c r="AF53" i="45"/>
  <c r="AF54" i="45"/>
  <c r="AF55" i="45"/>
  <c r="AF56" i="45"/>
  <c r="AF57" i="45"/>
  <c r="AF58" i="45"/>
  <c r="AF59" i="45"/>
  <c r="AF60" i="45"/>
  <c r="AF61" i="45"/>
  <c r="AF62" i="45"/>
  <c r="AF63" i="45"/>
  <c r="AF64" i="45"/>
  <c r="AF65" i="45"/>
  <c r="AF66" i="45"/>
  <c r="AF67" i="45"/>
  <c r="AF68" i="45"/>
  <c r="AF69" i="45"/>
  <c r="AF70" i="45"/>
  <c r="AF71" i="45"/>
  <c r="AF72" i="45"/>
  <c r="AF73" i="45"/>
  <c r="AF74" i="45"/>
  <c r="AF75" i="45"/>
  <c r="AF76" i="45"/>
  <c r="AF77" i="45"/>
  <c r="AF78" i="45"/>
  <c r="AF79" i="45"/>
  <c r="AF80" i="45"/>
  <c r="AF81" i="45"/>
  <c r="AF82" i="45"/>
  <c r="AF83" i="45"/>
  <c r="AF84" i="45"/>
  <c r="AF85" i="45"/>
  <c r="AF86" i="45"/>
  <c r="AF87" i="45"/>
  <c r="AF88" i="45"/>
  <c r="AF89" i="45"/>
  <c r="AF90" i="45"/>
  <c r="AF91" i="45"/>
  <c r="AF92" i="45"/>
  <c r="AF93" i="45"/>
  <c r="AF94" i="45"/>
  <c r="AF95" i="45"/>
  <c r="AF96" i="45"/>
  <c r="AF97" i="45"/>
  <c r="AF98" i="45"/>
  <c r="AF99" i="45"/>
  <c r="AF100" i="45"/>
  <c r="AF101" i="45"/>
  <c r="AF102" i="45"/>
  <c r="AF103" i="45"/>
  <c r="AF104" i="45"/>
  <c r="AF105" i="45"/>
  <c r="AF106" i="45"/>
  <c r="AF107" i="45"/>
  <c r="AF108" i="45"/>
  <c r="AF109" i="45"/>
  <c r="AF110" i="45"/>
  <c r="AF111" i="45"/>
  <c r="AF112" i="45"/>
  <c r="AF113" i="45"/>
  <c r="AF114" i="45"/>
  <c r="AF115" i="45"/>
  <c r="AF116" i="45"/>
  <c r="AF117" i="45"/>
  <c r="AF118" i="45"/>
  <c r="AF119" i="45"/>
  <c r="AF120" i="45"/>
  <c r="AF121" i="45"/>
  <c r="AF122" i="45"/>
  <c r="AF123" i="45"/>
  <c r="AF124" i="45"/>
  <c r="AF125" i="45"/>
  <c r="AF126" i="45"/>
  <c r="AF127" i="45"/>
  <c r="AF128" i="45"/>
  <c r="AF129" i="45"/>
  <c r="AF130" i="45"/>
  <c r="AF131" i="45"/>
  <c r="AF132" i="45"/>
  <c r="AF133" i="45"/>
  <c r="AF134" i="45"/>
  <c r="AF135" i="45"/>
  <c r="AF136" i="45"/>
  <c r="AF137" i="45"/>
  <c r="AF138" i="45"/>
  <c r="AF139" i="45"/>
  <c r="AF140" i="45"/>
  <c r="AF141" i="45"/>
  <c r="AF142" i="45"/>
  <c r="AF143" i="45"/>
  <c r="AF144" i="45"/>
  <c r="AF145" i="45"/>
  <c r="AF146" i="45"/>
  <c r="AF147" i="45"/>
  <c r="AF148" i="45"/>
  <c r="AF149" i="45"/>
  <c r="AF150" i="45"/>
  <c r="AF151" i="45"/>
  <c r="AF152" i="45"/>
  <c r="AF153" i="45"/>
  <c r="AF154" i="45"/>
  <c r="AF155" i="45"/>
  <c r="AF156" i="45"/>
  <c r="AF157" i="45"/>
  <c r="AF158" i="45"/>
  <c r="AF159" i="45"/>
  <c r="AF160" i="45"/>
  <c r="AF161" i="45"/>
  <c r="AF162" i="45"/>
  <c r="AF163" i="45"/>
  <c r="AF164" i="45"/>
  <c r="AF165" i="45"/>
  <c r="AF166" i="45"/>
  <c r="AF167" i="45"/>
  <c r="AF168" i="45"/>
  <c r="AF169" i="45"/>
  <c r="AF170" i="45"/>
  <c r="AF171" i="45"/>
  <c r="AF172" i="45"/>
  <c r="AF173" i="45"/>
  <c r="AF174" i="45"/>
  <c r="AF175" i="45"/>
  <c r="AF176" i="45"/>
  <c r="AF177" i="45"/>
  <c r="AF178" i="45"/>
  <c r="AF179" i="45"/>
  <c r="AF180" i="45"/>
  <c r="AF181" i="45"/>
  <c r="AF182" i="45"/>
  <c r="AF183" i="45"/>
  <c r="AF184" i="45"/>
  <c r="AF185" i="45"/>
  <c r="AF186" i="45"/>
  <c r="AF187" i="45"/>
  <c r="AF188" i="45"/>
  <c r="AF189" i="45"/>
  <c r="AF190" i="45"/>
  <c r="AF191" i="45"/>
  <c r="AF192" i="45"/>
  <c r="AF193" i="45"/>
  <c r="AF194" i="45"/>
  <c r="AF195" i="45"/>
  <c r="AF196" i="45"/>
  <c r="AF197" i="45"/>
  <c r="AF198" i="45"/>
  <c r="AF199" i="45"/>
  <c r="AF200" i="45"/>
  <c r="AF201" i="45"/>
  <c r="AF202" i="45"/>
  <c r="AF203" i="45"/>
  <c r="AF204" i="45"/>
  <c r="AF205" i="45"/>
  <c r="AF206" i="45"/>
  <c r="AF207" i="45"/>
  <c r="AF208" i="45"/>
  <c r="AF209" i="45"/>
  <c r="AF210" i="45"/>
  <c r="AF211" i="45"/>
  <c r="AF212" i="45"/>
  <c r="AF213" i="45"/>
  <c r="AF214" i="45"/>
  <c r="AF215" i="45"/>
  <c r="AF216" i="45"/>
  <c r="AF217" i="45"/>
  <c r="AF218" i="45"/>
  <c r="AF219" i="45"/>
  <c r="AF220" i="45"/>
  <c r="AF221" i="45"/>
  <c r="AF222" i="45"/>
  <c r="AF223" i="45"/>
  <c r="AF224" i="45"/>
  <c r="AF225" i="45"/>
  <c r="AF226" i="45"/>
  <c r="AF227" i="45"/>
  <c r="AF228" i="45"/>
  <c r="AF229" i="45"/>
  <c r="AF230" i="45"/>
  <c r="AF231" i="45"/>
  <c r="AF232" i="45"/>
  <c r="AF233" i="45"/>
  <c r="AF234" i="45"/>
  <c r="AF235" i="45"/>
  <c r="AF236" i="45"/>
  <c r="AF237" i="45"/>
  <c r="AF238" i="45"/>
  <c r="AF239" i="45"/>
  <c r="AF240" i="45"/>
  <c r="AF241" i="45"/>
  <c r="AF242" i="45"/>
  <c r="AF243" i="45"/>
  <c r="AF244" i="45"/>
  <c r="AF245" i="45"/>
  <c r="AF246" i="45"/>
  <c r="AF247" i="45"/>
  <c r="AF248" i="45"/>
  <c r="AF249" i="45"/>
  <c r="AF250" i="45"/>
  <c r="AF251" i="45"/>
  <c r="AF252" i="45"/>
  <c r="AF253" i="45"/>
  <c r="AF254" i="45"/>
  <c r="AF255" i="45"/>
  <c r="AF256" i="45"/>
  <c r="AF257" i="45"/>
  <c r="AF258" i="45"/>
  <c r="AF259" i="45"/>
  <c r="AF260" i="45"/>
  <c r="AF261" i="45"/>
  <c r="AF262" i="45"/>
  <c r="AF263" i="45"/>
  <c r="AF264" i="45"/>
  <c r="AF265" i="45"/>
  <c r="AF266" i="45"/>
  <c r="AF267" i="45"/>
  <c r="AF268" i="45"/>
  <c r="AF269" i="45"/>
  <c r="AF270" i="45"/>
  <c r="AF271" i="45"/>
  <c r="AF272" i="45"/>
  <c r="AF273" i="45"/>
  <c r="AF274" i="45"/>
  <c r="AF275" i="45"/>
  <c r="AF276" i="45"/>
  <c r="AF277" i="45"/>
  <c r="AF278" i="45"/>
  <c r="AF279" i="45"/>
  <c r="AF280" i="45"/>
  <c r="AF281" i="45"/>
  <c r="AF282" i="45"/>
  <c r="AF283" i="45"/>
  <c r="AF284" i="45"/>
  <c r="AF285" i="45"/>
  <c r="AF286" i="45"/>
  <c r="AF287" i="45"/>
  <c r="AF288" i="45"/>
  <c r="AF289" i="45"/>
  <c r="AF290" i="45"/>
  <c r="AF291" i="45"/>
  <c r="AF292" i="45"/>
  <c r="AF293" i="45"/>
  <c r="AF294" i="45"/>
  <c r="AF295" i="45"/>
  <c r="AF296" i="45"/>
  <c r="AF297" i="45"/>
  <c r="AF298" i="45"/>
  <c r="AF299" i="45"/>
  <c r="AF300" i="45"/>
  <c r="AF301" i="45"/>
  <c r="AF302" i="45"/>
  <c r="AF303" i="45"/>
  <c r="AF304" i="45"/>
  <c r="AF305" i="45"/>
  <c r="AF306" i="45"/>
  <c r="AF307" i="45"/>
  <c r="AF308" i="45"/>
  <c r="AF309" i="45"/>
  <c r="AF310" i="45"/>
  <c r="AF311" i="45"/>
  <c r="AF312" i="45"/>
  <c r="AF313" i="45"/>
  <c r="AF314" i="45"/>
  <c r="AF315" i="45"/>
  <c r="AF316" i="45"/>
  <c r="AF317" i="45"/>
  <c r="AF318" i="45"/>
  <c r="AF319" i="45"/>
  <c r="AF320" i="45"/>
  <c r="AF321" i="45"/>
  <c r="AF322" i="45"/>
  <c r="AF323" i="45"/>
  <c r="AF324" i="45"/>
  <c r="AF325" i="45"/>
  <c r="AF326" i="45"/>
  <c r="AF327" i="45"/>
  <c r="AF328" i="45"/>
  <c r="AF329" i="45"/>
  <c r="AF330" i="45"/>
  <c r="AF331" i="45"/>
  <c r="AF332" i="45"/>
  <c r="AF333" i="45"/>
  <c r="AF334" i="45"/>
  <c r="AF335" i="45"/>
  <c r="AF336" i="45"/>
  <c r="AF337" i="45"/>
  <c r="AF338" i="45"/>
  <c r="AF339" i="45"/>
  <c r="AF340" i="45"/>
  <c r="AF341" i="45"/>
  <c r="AF342" i="45"/>
  <c r="AF343" i="45"/>
  <c r="AF344" i="45"/>
  <c r="AF345" i="45"/>
  <c r="AF346" i="45"/>
  <c r="AF347" i="45"/>
  <c r="AF348" i="45"/>
  <c r="AF349" i="45"/>
  <c r="AF350" i="45"/>
  <c r="AF351" i="45"/>
  <c r="AF352" i="45"/>
  <c r="AF353" i="45"/>
  <c r="AF354" i="45"/>
  <c r="AF355" i="45"/>
  <c r="AF356" i="45"/>
  <c r="AF357" i="45"/>
  <c r="AF358" i="45"/>
  <c r="AF359" i="45"/>
  <c r="AF360" i="45"/>
  <c r="AF361" i="45"/>
  <c r="AF362" i="45"/>
  <c r="AF363" i="45"/>
  <c r="AF364" i="45"/>
  <c r="AF365" i="45"/>
  <c r="AF366" i="45"/>
  <c r="AF367" i="45"/>
  <c r="AF368" i="45"/>
  <c r="AF369" i="45"/>
  <c r="AF370" i="45"/>
  <c r="AF371" i="45"/>
  <c r="AF372" i="45"/>
  <c r="AF373" i="45"/>
  <c r="AF374" i="45"/>
  <c r="AF375" i="45"/>
  <c r="AF376" i="45"/>
  <c r="AF377" i="45"/>
  <c r="AF378" i="45"/>
  <c r="AF379" i="45"/>
  <c r="AF380" i="45"/>
  <c r="AF381" i="45"/>
  <c r="AF382" i="45"/>
  <c r="AF383" i="45"/>
  <c r="AF384" i="45"/>
  <c r="AF385" i="45"/>
  <c r="AF386" i="45"/>
  <c r="AF387" i="45"/>
  <c r="AF388" i="45"/>
  <c r="AF389" i="45"/>
  <c r="AF390" i="45"/>
  <c r="AF391" i="45"/>
  <c r="AF392" i="45"/>
  <c r="AF393" i="45"/>
  <c r="AF394" i="45"/>
  <c r="AF395" i="45"/>
  <c r="AF396" i="45"/>
  <c r="AF397" i="45"/>
  <c r="AF398" i="45"/>
  <c r="AF399" i="45"/>
  <c r="AF400" i="45"/>
  <c r="AF401" i="45"/>
  <c r="AF402" i="45"/>
  <c r="AF403" i="45"/>
  <c r="AF404" i="45"/>
  <c r="AF405" i="45"/>
  <c r="AF10" i="45"/>
  <c r="N15" i="45"/>
  <c r="N16" i="45"/>
  <c r="N17" i="45"/>
  <c r="N18" i="45"/>
  <c r="N20" i="45"/>
  <c r="N21" i="45"/>
  <c r="N22" i="45"/>
  <c r="N23" i="45"/>
  <c r="N24" i="45"/>
  <c r="N25" i="45"/>
  <c r="N26" i="45"/>
  <c r="N27" i="45"/>
  <c r="N28" i="45"/>
  <c r="N29" i="45"/>
  <c r="N30" i="45"/>
  <c r="N31" i="45"/>
  <c r="N32" i="45"/>
  <c r="N33" i="45"/>
  <c r="N34" i="45"/>
  <c r="N35" i="45"/>
  <c r="N36" i="45"/>
  <c r="N37" i="45"/>
  <c r="N38" i="45"/>
  <c r="N39" i="45"/>
  <c r="N40" i="45"/>
  <c r="N41" i="45"/>
  <c r="N42" i="45"/>
  <c r="N43" i="45"/>
  <c r="N44" i="45"/>
  <c r="N45" i="45"/>
  <c r="N46" i="45"/>
  <c r="N47" i="45"/>
  <c r="N48" i="45"/>
  <c r="N49" i="45"/>
  <c r="N50" i="45"/>
  <c r="N51" i="45"/>
  <c r="N52" i="45"/>
  <c r="N53" i="45"/>
  <c r="N54" i="45"/>
  <c r="N55" i="45"/>
  <c r="N56" i="45"/>
  <c r="N57" i="45"/>
  <c r="N58" i="45"/>
  <c r="N59" i="45"/>
  <c r="N60" i="45"/>
  <c r="N61" i="45"/>
  <c r="N62" i="45"/>
  <c r="N63" i="45"/>
  <c r="N64" i="45"/>
  <c r="N65" i="45"/>
  <c r="N66" i="45"/>
  <c r="N67" i="45"/>
  <c r="N68" i="45"/>
  <c r="N69" i="45"/>
  <c r="N70" i="45"/>
  <c r="N71" i="45"/>
  <c r="N72" i="45"/>
  <c r="N73" i="45"/>
  <c r="N74" i="45"/>
  <c r="N75" i="45"/>
  <c r="N76" i="45"/>
  <c r="AA10" i="45"/>
  <c r="D16" i="43"/>
  <c r="T10" i="43"/>
  <c r="T10" i="59"/>
  <c r="R10" i="43"/>
  <c r="R10" i="59"/>
  <c r="Q10" i="43"/>
  <c r="Q10" i="59"/>
  <c r="P10" i="43"/>
  <c r="P10" i="59"/>
  <c r="O10" i="43"/>
  <c r="O10" i="59"/>
  <c r="N10" i="43"/>
  <c r="N10" i="59"/>
  <c r="M10" i="43"/>
  <c r="N16" i="43"/>
  <c r="C28" i="65"/>
  <c r="C27" i="65"/>
  <c r="C26" i="65"/>
  <c r="C25" i="65"/>
  <c r="C24" i="65"/>
  <c r="C23" i="65"/>
  <c r="C22" i="65"/>
  <c r="C21" i="65"/>
  <c r="C20" i="65"/>
  <c r="C19" i="65"/>
  <c r="C18" i="65"/>
  <c r="C17" i="65"/>
  <c r="C16" i="65"/>
  <c r="C15" i="65"/>
  <c r="C14" i="65"/>
  <c r="C13" i="65"/>
  <c r="C12" i="65"/>
  <c r="C11" i="65"/>
  <c r="C10" i="65"/>
  <c r="C9" i="65"/>
  <c r="C8" i="65"/>
  <c r="C7" i="65"/>
  <c r="C6" i="65"/>
  <c r="C17" i="64"/>
  <c r="C32" i="64"/>
  <c r="C31" i="64"/>
  <c r="C30" i="64"/>
  <c r="C29" i="64"/>
  <c r="C28" i="64"/>
  <c r="C27" i="64"/>
  <c r="C26" i="64"/>
  <c r="C25" i="64"/>
  <c r="C24" i="64"/>
  <c r="C23" i="64"/>
  <c r="C22" i="64"/>
  <c r="C21" i="64"/>
  <c r="C20" i="64"/>
  <c r="C19" i="64"/>
  <c r="C18" i="64"/>
  <c r="C32" i="39"/>
  <c r="C31" i="39"/>
  <c r="C30" i="39"/>
  <c r="C29" i="39"/>
  <c r="C28" i="39"/>
  <c r="C27" i="39"/>
  <c r="C26" i="39"/>
  <c r="C25" i="39"/>
  <c r="C24" i="39"/>
  <c r="C23" i="39"/>
  <c r="C22" i="39"/>
  <c r="C21" i="39"/>
  <c r="C20" i="39"/>
  <c r="C19" i="39"/>
  <c r="C18" i="39"/>
  <c r="M32" i="40"/>
  <c r="M31" i="40"/>
  <c r="M30" i="40"/>
  <c r="M29" i="40"/>
  <c r="M28" i="40"/>
  <c r="M27" i="40"/>
  <c r="M26" i="40"/>
  <c r="M25" i="40"/>
  <c r="M24" i="40"/>
  <c r="M23" i="40"/>
  <c r="M22" i="40"/>
  <c r="M21" i="40"/>
  <c r="M20" i="40"/>
  <c r="M19" i="40"/>
  <c r="AE28" i="65"/>
  <c r="X28" i="65"/>
  <c r="W28" i="65"/>
  <c r="V28" i="65"/>
  <c r="U28" i="65"/>
  <c r="T28" i="65"/>
  <c r="S28" i="65"/>
  <c r="R28" i="65"/>
  <c r="Q28" i="65"/>
  <c r="P28" i="65"/>
  <c r="O28" i="65"/>
  <c r="N28" i="65"/>
  <c r="M28" i="65"/>
  <c r="L28" i="65"/>
  <c r="K28" i="65"/>
  <c r="J28" i="65"/>
  <c r="I28" i="65"/>
  <c r="AE27" i="65"/>
  <c r="X27" i="65"/>
  <c r="W27" i="65"/>
  <c r="V27" i="65"/>
  <c r="U27" i="65"/>
  <c r="T27" i="65"/>
  <c r="S27" i="65"/>
  <c r="R27" i="65"/>
  <c r="Q27" i="65"/>
  <c r="P27" i="65"/>
  <c r="O27" i="65"/>
  <c r="N27" i="65"/>
  <c r="M27" i="65"/>
  <c r="L27" i="65"/>
  <c r="K27" i="65"/>
  <c r="J27" i="65"/>
  <c r="I27" i="65"/>
  <c r="AE26" i="65"/>
  <c r="X26" i="65"/>
  <c r="W26" i="65"/>
  <c r="V26" i="65"/>
  <c r="U26" i="65"/>
  <c r="T26" i="65"/>
  <c r="S26" i="65"/>
  <c r="R26" i="65"/>
  <c r="Q26" i="65"/>
  <c r="P26" i="65"/>
  <c r="O26" i="65"/>
  <c r="N26" i="65"/>
  <c r="M26" i="65"/>
  <c r="L26" i="65"/>
  <c r="K26" i="65"/>
  <c r="J26" i="65"/>
  <c r="I26" i="65"/>
  <c r="AE25" i="65"/>
  <c r="X25" i="65"/>
  <c r="W25" i="65"/>
  <c r="V25" i="65"/>
  <c r="U25" i="65"/>
  <c r="T25" i="65"/>
  <c r="S25" i="65"/>
  <c r="R25" i="65"/>
  <c r="Q25" i="65"/>
  <c r="P25" i="65"/>
  <c r="O25" i="65"/>
  <c r="N25" i="65"/>
  <c r="M25" i="65"/>
  <c r="L25" i="65"/>
  <c r="K25" i="65"/>
  <c r="J25" i="65"/>
  <c r="I25" i="65"/>
  <c r="AE24" i="65"/>
  <c r="X24" i="65"/>
  <c r="W24" i="65"/>
  <c r="V24" i="65"/>
  <c r="U24" i="65"/>
  <c r="T24" i="65"/>
  <c r="S24" i="65"/>
  <c r="R24" i="65"/>
  <c r="Q24" i="65"/>
  <c r="P24" i="65"/>
  <c r="O24" i="65"/>
  <c r="N24" i="65"/>
  <c r="M24" i="65"/>
  <c r="L24" i="65"/>
  <c r="K24" i="65"/>
  <c r="J24" i="65"/>
  <c r="I24" i="65"/>
  <c r="AE23" i="65"/>
  <c r="X23" i="65"/>
  <c r="W23" i="65"/>
  <c r="V23" i="65"/>
  <c r="U23" i="65"/>
  <c r="T23" i="65"/>
  <c r="S23" i="65"/>
  <c r="R23" i="65"/>
  <c r="Q23" i="65"/>
  <c r="P23" i="65"/>
  <c r="O23" i="65"/>
  <c r="N23" i="65"/>
  <c r="M23" i="65"/>
  <c r="L23" i="65"/>
  <c r="K23" i="65"/>
  <c r="J23" i="65"/>
  <c r="I23" i="65"/>
  <c r="AE22" i="65"/>
  <c r="X22" i="65"/>
  <c r="W22" i="65"/>
  <c r="V22" i="65"/>
  <c r="U22" i="65"/>
  <c r="T22" i="65"/>
  <c r="S22" i="65"/>
  <c r="R22" i="65"/>
  <c r="Q22" i="65"/>
  <c r="P22" i="65"/>
  <c r="O22" i="65"/>
  <c r="N22" i="65"/>
  <c r="M22" i="65"/>
  <c r="L22" i="65"/>
  <c r="K22" i="65"/>
  <c r="J22" i="65"/>
  <c r="I22" i="65"/>
  <c r="AE21" i="65"/>
  <c r="X21" i="65"/>
  <c r="W21" i="65"/>
  <c r="V21" i="65"/>
  <c r="U21" i="65"/>
  <c r="T21" i="65"/>
  <c r="S21" i="65"/>
  <c r="R21" i="65"/>
  <c r="Q21" i="65"/>
  <c r="P21" i="65"/>
  <c r="O21" i="65"/>
  <c r="N21" i="65"/>
  <c r="M21" i="65"/>
  <c r="L21" i="65"/>
  <c r="K21" i="65"/>
  <c r="J21" i="65"/>
  <c r="I21" i="65"/>
  <c r="AE20" i="65"/>
  <c r="X20" i="65"/>
  <c r="W20" i="65"/>
  <c r="V20" i="65"/>
  <c r="U20" i="65"/>
  <c r="T20" i="65"/>
  <c r="S20" i="65"/>
  <c r="R20" i="65"/>
  <c r="Q20" i="65"/>
  <c r="P20" i="65"/>
  <c r="O20" i="65"/>
  <c r="N20" i="65"/>
  <c r="M20" i="65"/>
  <c r="L20" i="65"/>
  <c r="K20" i="65"/>
  <c r="J20" i="65"/>
  <c r="I20" i="65"/>
  <c r="AE19" i="65"/>
  <c r="X19" i="65"/>
  <c r="W19" i="65"/>
  <c r="V19" i="65"/>
  <c r="U19" i="65"/>
  <c r="T19" i="65"/>
  <c r="S19" i="65"/>
  <c r="R19" i="65"/>
  <c r="Q19" i="65"/>
  <c r="P19" i="65"/>
  <c r="O19" i="65"/>
  <c r="N19" i="65"/>
  <c r="M19" i="65"/>
  <c r="L19" i="65"/>
  <c r="K19" i="65"/>
  <c r="J19" i="65"/>
  <c r="I19" i="65"/>
  <c r="AE18" i="65"/>
  <c r="X18" i="65"/>
  <c r="W18" i="65"/>
  <c r="V18" i="65"/>
  <c r="U18" i="65"/>
  <c r="T18" i="65"/>
  <c r="S18" i="65"/>
  <c r="R18" i="65"/>
  <c r="Q18" i="65"/>
  <c r="P18" i="65"/>
  <c r="O18" i="65"/>
  <c r="N18" i="65"/>
  <c r="M18" i="65"/>
  <c r="L18" i="65"/>
  <c r="K18" i="65"/>
  <c r="J18" i="65"/>
  <c r="I18" i="65"/>
  <c r="AE17" i="65"/>
  <c r="X17" i="65"/>
  <c r="W17" i="65"/>
  <c r="V17" i="65"/>
  <c r="U17" i="65"/>
  <c r="T17" i="65"/>
  <c r="S17" i="65"/>
  <c r="R17" i="65"/>
  <c r="Q17" i="65"/>
  <c r="P17" i="65"/>
  <c r="O17" i="65"/>
  <c r="N17" i="65"/>
  <c r="M17" i="65"/>
  <c r="L17" i="65"/>
  <c r="K17" i="65"/>
  <c r="J17" i="65"/>
  <c r="I17" i="65"/>
  <c r="AE16" i="65"/>
  <c r="X16" i="65"/>
  <c r="W16" i="65"/>
  <c r="V16" i="65"/>
  <c r="U16" i="65"/>
  <c r="T16" i="65"/>
  <c r="S16" i="65"/>
  <c r="R16" i="65"/>
  <c r="Q16" i="65"/>
  <c r="P16" i="65"/>
  <c r="O16" i="65"/>
  <c r="N16" i="65"/>
  <c r="M16" i="65"/>
  <c r="L16" i="65"/>
  <c r="K16" i="65"/>
  <c r="J16" i="65"/>
  <c r="I16" i="65"/>
  <c r="AE15" i="65"/>
  <c r="X15" i="65"/>
  <c r="W15" i="65"/>
  <c r="V15" i="65"/>
  <c r="U15" i="65"/>
  <c r="T15" i="65"/>
  <c r="S15" i="65"/>
  <c r="R15" i="65"/>
  <c r="Q15" i="65"/>
  <c r="P15" i="65"/>
  <c r="O15" i="65"/>
  <c r="N15" i="65"/>
  <c r="M15" i="65"/>
  <c r="L15" i="65"/>
  <c r="K15" i="65"/>
  <c r="J15" i="65"/>
  <c r="I15" i="65"/>
  <c r="AE14" i="65"/>
  <c r="X14" i="65"/>
  <c r="W14" i="65"/>
  <c r="V14" i="65"/>
  <c r="U14" i="65"/>
  <c r="T14" i="65"/>
  <c r="S14" i="65"/>
  <c r="R14" i="65"/>
  <c r="Q14" i="65"/>
  <c r="P14" i="65"/>
  <c r="O14" i="65"/>
  <c r="N14" i="65"/>
  <c r="M14" i="65"/>
  <c r="L14" i="65"/>
  <c r="K14" i="65"/>
  <c r="J14" i="65"/>
  <c r="I14" i="65"/>
  <c r="AE13" i="65"/>
  <c r="X13" i="65"/>
  <c r="W13" i="65"/>
  <c r="V13" i="65"/>
  <c r="U13" i="65"/>
  <c r="T13" i="65"/>
  <c r="S13" i="65"/>
  <c r="R13" i="65"/>
  <c r="Q13" i="65"/>
  <c r="P13" i="65"/>
  <c r="O13" i="65"/>
  <c r="N13" i="65"/>
  <c r="M13" i="65"/>
  <c r="L13" i="65"/>
  <c r="K13" i="65"/>
  <c r="J13" i="65"/>
  <c r="I13" i="65"/>
  <c r="AE12" i="65"/>
  <c r="X12" i="65"/>
  <c r="W12" i="65"/>
  <c r="V12" i="65"/>
  <c r="U12" i="65"/>
  <c r="T12" i="65"/>
  <c r="S12" i="65"/>
  <c r="R12" i="65"/>
  <c r="Q12" i="65"/>
  <c r="P12" i="65"/>
  <c r="O12" i="65"/>
  <c r="N12" i="65"/>
  <c r="M12" i="65"/>
  <c r="L12" i="65"/>
  <c r="K12" i="65"/>
  <c r="J12" i="65"/>
  <c r="I12" i="65"/>
  <c r="AE11" i="65"/>
  <c r="X11" i="65"/>
  <c r="W11" i="65"/>
  <c r="V11" i="65"/>
  <c r="U11" i="65"/>
  <c r="T11" i="65"/>
  <c r="S11" i="65"/>
  <c r="R11" i="65"/>
  <c r="Q11" i="65"/>
  <c r="P11" i="65"/>
  <c r="O11" i="65"/>
  <c r="N11" i="65"/>
  <c r="M11" i="65"/>
  <c r="L11" i="65"/>
  <c r="K11" i="65"/>
  <c r="J11" i="65"/>
  <c r="I11" i="65"/>
  <c r="AE10" i="65"/>
  <c r="X10" i="65"/>
  <c r="W10" i="65"/>
  <c r="V10" i="65"/>
  <c r="U10" i="65"/>
  <c r="T10" i="65"/>
  <c r="S10" i="65"/>
  <c r="R10" i="65"/>
  <c r="Q10" i="65"/>
  <c r="P10" i="65"/>
  <c r="O10" i="65"/>
  <c r="N10" i="65"/>
  <c r="M10" i="65"/>
  <c r="L10" i="65"/>
  <c r="K10" i="65"/>
  <c r="J10" i="65"/>
  <c r="I10" i="65"/>
  <c r="AE9" i="65"/>
  <c r="X9" i="65"/>
  <c r="W9" i="65"/>
  <c r="V9" i="65"/>
  <c r="U9" i="65"/>
  <c r="T9" i="65"/>
  <c r="S9" i="65"/>
  <c r="R9" i="65"/>
  <c r="Q9" i="65"/>
  <c r="P9" i="65"/>
  <c r="O9" i="65"/>
  <c r="N9" i="65"/>
  <c r="M9" i="65"/>
  <c r="L9" i="65"/>
  <c r="K9" i="65"/>
  <c r="J9" i="65"/>
  <c r="I9" i="65"/>
  <c r="AE8" i="65"/>
  <c r="X8" i="65"/>
  <c r="W8" i="65"/>
  <c r="V8" i="65"/>
  <c r="U8" i="65"/>
  <c r="T8" i="65"/>
  <c r="S8" i="65"/>
  <c r="R8" i="65"/>
  <c r="Q8" i="65"/>
  <c r="P8" i="65"/>
  <c r="O8" i="65"/>
  <c r="N8" i="65"/>
  <c r="M8" i="65"/>
  <c r="L8" i="65"/>
  <c r="K8" i="65"/>
  <c r="J8" i="65"/>
  <c r="I8" i="65"/>
  <c r="AE7" i="65"/>
  <c r="X7" i="65"/>
  <c r="W7" i="65"/>
  <c r="V7" i="65"/>
  <c r="U7" i="65"/>
  <c r="T7" i="65"/>
  <c r="S7" i="65"/>
  <c r="R7" i="65"/>
  <c r="Q7" i="65"/>
  <c r="P7" i="65"/>
  <c r="O7" i="65"/>
  <c r="N7" i="65"/>
  <c r="M7" i="65"/>
  <c r="L7" i="65"/>
  <c r="K7" i="65"/>
  <c r="J7" i="65"/>
  <c r="I7" i="65"/>
  <c r="AG7" i="65"/>
  <c r="AG8" i="65"/>
  <c r="AG9" i="65"/>
  <c r="AG10" i="65"/>
  <c r="AG11" i="65"/>
  <c r="AG12" i="65"/>
  <c r="AG13" i="65"/>
  <c r="AG14" i="65"/>
  <c r="AG15" i="65"/>
  <c r="AG16" i="65"/>
  <c r="AG17" i="65"/>
  <c r="AG18" i="65"/>
  <c r="AG19" i="65"/>
  <c r="AG20" i="65"/>
  <c r="AG21" i="65"/>
  <c r="AG22" i="65"/>
  <c r="AG23" i="65"/>
  <c r="AG24" i="65"/>
  <c r="AG25" i="65"/>
  <c r="AG26" i="65"/>
  <c r="AG27" i="65"/>
  <c r="AG28" i="65"/>
  <c r="AG6" i="65"/>
  <c r="A17" i="64"/>
  <c r="A18" i="64"/>
  <c r="A19" i="64"/>
  <c r="A20" i="64"/>
  <c r="A21" i="64"/>
  <c r="A22" i="64"/>
  <c r="A23" i="64"/>
  <c r="A24" i="64"/>
  <c r="A25" i="64"/>
  <c r="A26" i="64"/>
  <c r="A27" i="64"/>
  <c r="A28" i="64"/>
  <c r="A29" i="64"/>
  <c r="A30" i="64"/>
  <c r="A31" i="64"/>
  <c r="A32" i="64"/>
  <c r="A6" i="65"/>
  <c r="A7" i="65"/>
  <c r="A8" i="65"/>
  <c r="A9" i="65"/>
  <c r="A10" i="65"/>
  <c r="A11" i="65"/>
  <c r="A12" i="65"/>
  <c r="A13" i="65"/>
  <c r="A14" i="65"/>
  <c r="A15" i="65"/>
  <c r="A16" i="65"/>
  <c r="A17" i="65"/>
  <c r="A18" i="65"/>
  <c r="A19" i="65"/>
  <c r="A20" i="65"/>
  <c r="A21" i="65"/>
  <c r="A22" i="65"/>
  <c r="A23" i="65"/>
  <c r="A24" i="65"/>
  <c r="A25" i="65"/>
  <c r="A26" i="65"/>
  <c r="A27" i="65"/>
  <c r="A28" i="65"/>
  <c r="AG32" i="64"/>
  <c r="AE32" i="64"/>
  <c r="X32" i="64"/>
  <c r="W32" i="64"/>
  <c r="V32" i="64"/>
  <c r="U32" i="64"/>
  <c r="T32" i="64"/>
  <c r="S32" i="64"/>
  <c r="R32" i="64"/>
  <c r="Q32" i="64"/>
  <c r="P32" i="64"/>
  <c r="O32" i="64"/>
  <c r="N32" i="64"/>
  <c r="M32" i="64"/>
  <c r="L32" i="64"/>
  <c r="K32" i="64"/>
  <c r="J32" i="64"/>
  <c r="I32" i="64"/>
  <c r="AG31" i="64"/>
  <c r="AE31" i="64"/>
  <c r="X31" i="64"/>
  <c r="T31" i="64"/>
  <c r="P31" i="64"/>
  <c r="L31" i="64"/>
  <c r="AG30" i="64"/>
  <c r="AE30" i="64"/>
  <c r="X30" i="64"/>
  <c r="W30" i="64"/>
  <c r="V30" i="64"/>
  <c r="U30" i="64"/>
  <c r="T30" i="64"/>
  <c r="S30" i="64"/>
  <c r="R30" i="64"/>
  <c r="Q30" i="64"/>
  <c r="P30" i="64"/>
  <c r="O30" i="64"/>
  <c r="N30" i="64"/>
  <c r="M30" i="64"/>
  <c r="L30" i="64"/>
  <c r="K30" i="64"/>
  <c r="J30" i="64"/>
  <c r="I30" i="64"/>
  <c r="AG29" i="64"/>
  <c r="AE29" i="64"/>
  <c r="X29" i="64"/>
  <c r="W29" i="64"/>
  <c r="V29" i="64"/>
  <c r="U29" i="64"/>
  <c r="T29" i="64"/>
  <c r="S29" i="64"/>
  <c r="R29" i="64"/>
  <c r="Q29" i="64"/>
  <c r="P29" i="64"/>
  <c r="O29" i="64"/>
  <c r="N29" i="64"/>
  <c r="M29" i="64"/>
  <c r="L29" i="64"/>
  <c r="K29" i="64"/>
  <c r="J29" i="64"/>
  <c r="I29" i="64"/>
  <c r="AG28" i="64"/>
  <c r="AE28" i="64"/>
  <c r="X28" i="64"/>
  <c r="W28" i="64"/>
  <c r="V28" i="64"/>
  <c r="U28" i="64"/>
  <c r="T28" i="64"/>
  <c r="S28" i="64"/>
  <c r="R28" i="64"/>
  <c r="Q28" i="64"/>
  <c r="P28" i="64"/>
  <c r="O28" i="64"/>
  <c r="N28" i="64"/>
  <c r="M28" i="64"/>
  <c r="L28" i="64"/>
  <c r="K28" i="64"/>
  <c r="J28" i="64"/>
  <c r="I28" i="64"/>
  <c r="AG27" i="64"/>
  <c r="AE27" i="64"/>
  <c r="X27" i="64"/>
  <c r="W27" i="64"/>
  <c r="V27" i="64"/>
  <c r="U27" i="64"/>
  <c r="T27" i="64"/>
  <c r="S27" i="64"/>
  <c r="R27" i="64"/>
  <c r="Q27" i="64"/>
  <c r="P27" i="64"/>
  <c r="O27" i="64"/>
  <c r="N27" i="64"/>
  <c r="M27" i="64"/>
  <c r="L27" i="64"/>
  <c r="K27" i="64"/>
  <c r="J27" i="64"/>
  <c r="I27" i="64"/>
  <c r="AG26" i="64"/>
  <c r="AE26" i="64"/>
  <c r="X26" i="64"/>
  <c r="W26" i="64"/>
  <c r="V26" i="64"/>
  <c r="U26" i="64"/>
  <c r="T26" i="64"/>
  <c r="S26" i="64"/>
  <c r="R26" i="64"/>
  <c r="Q26" i="64"/>
  <c r="P26" i="64"/>
  <c r="O26" i="64"/>
  <c r="N26" i="64"/>
  <c r="M26" i="64"/>
  <c r="L26" i="64"/>
  <c r="K26" i="64"/>
  <c r="J26" i="64"/>
  <c r="I26" i="64"/>
  <c r="AG25" i="64"/>
  <c r="AE25" i="64"/>
  <c r="X25" i="64"/>
  <c r="W25" i="64"/>
  <c r="V25" i="64"/>
  <c r="U25" i="64"/>
  <c r="T25" i="64"/>
  <c r="S25" i="64"/>
  <c r="R25" i="64"/>
  <c r="Q25" i="64"/>
  <c r="P25" i="64"/>
  <c r="O25" i="64"/>
  <c r="N25" i="64"/>
  <c r="M25" i="64"/>
  <c r="L25" i="64"/>
  <c r="K25" i="64"/>
  <c r="J25" i="64"/>
  <c r="I25" i="64"/>
  <c r="AG24" i="64"/>
  <c r="AE24" i="64"/>
  <c r="X24" i="64"/>
  <c r="W24" i="64"/>
  <c r="V24" i="64"/>
  <c r="U24" i="64"/>
  <c r="T24" i="64"/>
  <c r="S24" i="64"/>
  <c r="R24" i="64"/>
  <c r="Q24" i="64"/>
  <c r="P24" i="64"/>
  <c r="O24" i="64"/>
  <c r="N24" i="64"/>
  <c r="M24" i="64"/>
  <c r="L24" i="64"/>
  <c r="K24" i="64"/>
  <c r="J24" i="64"/>
  <c r="I24" i="64"/>
  <c r="AG23" i="64"/>
  <c r="AE23" i="64"/>
  <c r="X23" i="64"/>
  <c r="W23" i="64"/>
  <c r="V23" i="64"/>
  <c r="U23" i="64"/>
  <c r="T23" i="64"/>
  <c r="S23" i="64"/>
  <c r="R23" i="64"/>
  <c r="Q23" i="64"/>
  <c r="P23" i="64"/>
  <c r="O23" i="64"/>
  <c r="N23" i="64"/>
  <c r="M23" i="64"/>
  <c r="L23" i="64"/>
  <c r="K23" i="64"/>
  <c r="J23" i="64"/>
  <c r="I23" i="64"/>
  <c r="AG22" i="64"/>
  <c r="AE22" i="64"/>
  <c r="X22" i="64"/>
  <c r="W22" i="64"/>
  <c r="V22" i="64"/>
  <c r="U22" i="64"/>
  <c r="T22" i="64"/>
  <c r="S22" i="64"/>
  <c r="R22" i="64"/>
  <c r="Q22" i="64"/>
  <c r="P22" i="64"/>
  <c r="O22" i="64"/>
  <c r="N22" i="64"/>
  <c r="M22" i="64"/>
  <c r="L22" i="64"/>
  <c r="K22" i="64"/>
  <c r="J22" i="64"/>
  <c r="I22" i="64"/>
  <c r="AG21" i="64"/>
  <c r="AE21" i="64"/>
  <c r="X21" i="64"/>
  <c r="W21" i="64"/>
  <c r="V21" i="64"/>
  <c r="U21" i="64"/>
  <c r="T21" i="64"/>
  <c r="S21" i="64"/>
  <c r="R21" i="64"/>
  <c r="Q21" i="64"/>
  <c r="P21" i="64"/>
  <c r="O21" i="64"/>
  <c r="N21" i="64"/>
  <c r="M21" i="64"/>
  <c r="L21" i="64"/>
  <c r="K21" i="64"/>
  <c r="J21" i="64"/>
  <c r="I21" i="64"/>
  <c r="AG20" i="64"/>
  <c r="AE20" i="64"/>
  <c r="X20" i="64"/>
  <c r="W20" i="64"/>
  <c r="V20" i="64"/>
  <c r="U20" i="64"/>
  <c r="T20" i="64"/>
  <c r="S20" i="64"/>
  <c r="R20" i="64"/>
  <c r="Q20" i="64"/>
  <c r="P20" i="64"/>
  <c r="O20" i="64"/>
  <c r="N20" i="64"/>
  <c r="M20" i="64"/>
  <c r="L20" i="64"/>
  <c r="K20" i="64"/>
  <c r="J20" i="64"/>
  <c r="I20" i="64"/>
  <c r="AG19" i="64"/>
  <c r="AE19" i="64"/>
  <c r="X19" i="64"/>
  <c r="W19" i="64"/>
  <c r="V19" i="64"/>
  <c r="U19" i="64"/>
  <c r="T19" i="64"/>
  <c r="S19" i="64"/>
  <c r="R19" i="64"/>
  <c r="Q19" i="64"/>
  <c r="P19" i="64"/>
  <c r="O19" i="64"/>
  <c r="N19" i="64"/>
  <c r="M19" i="64"/>
  <c r="L19" i="64"/>
  <c r="K19" i="64"/>
  <c r="J19" i="64"/>
  <c r="I19" i="64"/>
  <c r="AG18" i="64"/>
  <c r="AE18" i="64"/>
  <c r="X18" i="64"/>
  <c r="W18" i="64"/>
  <c r="V18" i="64"/>
  <c r="U18" i="64"/>
  <c r="T18" i="64"/>
  <c r="S18" i="64"/>
  <c r="R18" i="64"/>
  <c r="Q18" i="64"/>
  <c r="P18" i="64"/>
  <c r="O18" i="64"/>
  <c r="N18" i="64"/>
  <c r="M18" i="64"/>
  <c r="L18" i="64"/>
  <c r="K18" i="64"/>
  <c r="J18" i="64"/>
  <c r="I18" i="64"/>
  <c r="AG17" i="64"/>
  <c r="AE17" i="64"/>
  <c r="S17" i="64"/>
  <c r="K17" i="64"/>
  <c r="U32" i="39"/>
  <c r="U31" i="39"/>
  <c r="U30" i="39"/>
  <c r="U29" i="39"/>
  <c r="U28" i="39"/>
  <c r="U27" i="39"/>
  <c r="U26" i="39"/>
  <c r="U25" i="39"/>
  <c r="U24" i="39"/>
  <c r="U23" i="39"/>
  <c r="U22" i="39"/>
  <c r="U21" i="39"/>
  <c r="U20" i="39"/>
  <c r="U19" i="39"/>
  <c r="U18" i="39"/>
  <c r="AE32" i="39"/>
  <c r="X32" i="39"/>
  <c r="W32" i="39"/>
  <c r="V32" i="39"/>
  <c r="T32" i="39"/>
  <c r="S32" i="39"/>
  <c r="R32" i="39"/>
  <c r="Q32" i="39"/>
  <c r="P32" i="39"/>
  <c r="O32" i="39"/>
  <c r="N32" i="39"/>
  <c r="M32" i="39"/>
  <c r="L32" i="39"/>
  <c r="K32" i="39"/>
  <c r="J32" i="39"/>
  <c r="I32" i="39"/>
  <c r="AE31" i="39"/>
  <c r="X31" i="39"/>
  <c r="W31" i="39"/>
  <c r="V31" i="39"/>
  <c r="T31" i="39"/>
  <c r="S31" i="39"/>
  <c r="R31" i="39"/>
  <c r="Q31" i="39"/>
  <c r="P31" i="39"/>
  <c r="O31" i="39"/>
  <c r="N31" i="39"/>
  <c r="M31" i="39"/>
  <c r="L31" i="39"/>
  <c r="K31" i="39"/>
  <c r="J31" i="39"/>
  <c r="I31" i="39"/>
  <c r="AE30" i="39"/>
  <c r="X30" i="39"/>
  <c r="W30" i="39"/>
  <c r="V30" i="39"/>
  <c r="T30" i="39"/>
  <c r="S30" i="39"/>
  <c r="R30" i="39"/>
  <c r="Q30" i="39"/>
  <c r="P30" i="39"/>
  <c r="O30" i="39"/>
  <c r="N30" i="39"/>
  <c r="M30" i="39"/>
  <c r="L30" i="39"/>
  <c r="K30" i="39"/>
  <c r="J30" i="39"/>
  <c r="I30" i="39"/>
  <c r="AE29" i="39"/>
  <c r="X29" i="39"/>
  <c r="W29" i="39"/>
  <c r="V29" i="39"/>
  <c r="T29" i="39"/>
  <c r="S29" i="39"/>
  <c r="R29" i="39"/>
  <c r="Q29" i="39"/>
  <c r="P29" i="39"/>
  <c r="O29" i="39"/>
  <c r="N29" i="39"/>
  <c r="M29" i="39"/>
  <c r="L29" i="39"/>
  <c r="K29" i="39"/>
  <c r="J29" i="39"/>
  <c r="I29" i="39"/>
  <c r="AE28" i="39"/>
  <c r="X28" i="39"/>
  <c r="W28" i="39"/>
  <c r="V28" i="39"/>
  <c r="T28" i="39"/>
  <c r="S28" i="39"/>
  <c r="R28" i="39"/>
  <c r="Q28" i="39"/>
  <c r="P28" i="39"/>
  <c r="O28" i="39"/>
  <c r="N28" i="39"/>
  <c r="M28" i="39"/>
  <c r="L28" i="39"/>
  <c r="K28" i="39"/>
  <c r="J28" i="39"/>
  <c r="I28" i="39"/>
  <c r="AE27" i="39"/>
  <c r="X27" i="39"/>
  <c r="W27" i="39"/>
  <c r="V27" i="39"/>
  <c r="T27" i="39"/>
  <c r="S27" i="39"/>
  <c r="R27" i="39"/>
  <c r="Q27" i="39"/>
  <c r="P27" i="39"/>
  <c r="O27" i="39"/>
  <c r="N27" i="39"/>
  <c r="M27" i="39"/>
  <c r="L27" i="39"/>
  <c r="K27" i="39"/>
  <c r="J27" i="39"/>
  <c r="I27" i="39"/>
  <c r="AE26" i="39"/>
  <c r="X26" i="39"/>
  <c r="W26" i="39"/>
  <c r="V26" i="39"/>
  <c r="T26" i="39"/>
  <c r="S26" i="39"/>
  <c r="R26" i="39"/>
  <c r="Q26" i="39"/>
  <c r="P26" i="39"/>
  <c r="O26" i="39"/>
  <c r="N26" i="39"/>
  <c r="M26" i="39"/>
  <c r="L26" i="39"/>
  <c r="K26" i="39"/>
  <c r="J26" i="39"/>
  <c r="I26" i="39"/>
  <c r="AE25" i="39"/>
  <c r="X25" i="39"/>
  <c r="W25" i="39"/>
  <c r="V25" i="39"/>
  <c r="T25" i="39"/>
  <c r="S25" i="39"/>
  <c r="R25" i="39"/>
  <c r="Q25" i="39"/>
  <c r="P25" i="39"/>
  <c r="O25" i="39"/>
  <c r="N25" i="39"/>
  <c r="M25" i="39"/>
  <c r="L25" i="39"/>
  <c r="K25" i="39"/>
  <c r="J25" i="39"/>
  <c r="I25" i="39"/>
  <c r="AE24" i="39"/>
  <c r="X24" i="39"/>
  <c r="W24" i="39"/>
  <c r="V24" i="39"/>
  <c r="T24" i="39"/>
  <c r="S24" i="39"/>
  <c r="R24" i="39"/>
  <c r="Q24" i="39"/>
  <c r="P24" i="39"/>
  <c r="O24" i="39"/>
  <c r="N24" i="39"/>
  <c r="M24" i="39"/>
  <c r="L24" i="39"/>
  <c r="K24" i="39"/>
  <c r="J24" i="39"/>
  <c r="I24" i="39"/>
  <c r="AE23" i="39"/>
  <c r="X23" i="39"/>
  <c r="W23" i="39"/>
  <c r="V23" i="39"/>
  <c r="T23" i="39"/>
  <c r="S23" i="39"/>
  <c r="R23" i="39"/>
  <c r="Q23" i="39"/>
  <c r="P23" i="39"/>
  <c r="O23" i="39"/>
  <c r="N23" i="39"/>
  <c r="M23" i="39"/>
  <c r="L23" i="39"/>
  <c r="K23" i="39"/>
  <c r="J23" i="39"/>
  <c r="I23" i="39"/>
  <c r="AE22" i="39"/>
  <c r="X22" i="39"/>
  <c r="W22" i="39"/>
  <c r="V22" i="39"/>
  <c r="T22" i="39"/>
  <c r="S22" i="39"/>
  <c r="R22" i="39"/>
  <c r="Q22" i="39"/>
  <c r="P22" i="39"/>
  <c r="O22" i="39"/>
  <c r="N22" i="39"/>
  <c r="M22" i="39"/>
  <c r="L22" i="39"/>
  <c r="K22" i="39"/>
  <c r="J22" i="39"/>
  <c r="I22" i="39"/>
  <c r="AE21" i="39"/>
  <c r="X21" i="39"/>
  <c r="W21" i="39"/>
  <c r="V21" i="39"/>
  <c r="T21" i="39"/>
  <c r="S21" i="39"/>
  <c r="R21" i="39"/>
  <c r="Q21" i="39"/>
  <c r="P21" i="39"/>
  <c r="O21" i="39"/>
  <c r="N21" i="39"/>
  <c r="M21" i="39"/>
  <c r="L21" i="39"/>
  <c r="K21" i="39"/>
  <c r="J21" i="39"/>
  <c r="I21" i="39"/>
  <c r="AE20" i="39"/>
  <c r="X20" i="39"/>
  <c r="W20" i="39"/>
  <c r="V20" i="39"/>
  <c r="T20" i="39"/>
  <c r="S20" i="39"/>
  <c r="R20" i="39"/>
  <c r="Q20" i="39"/>
  <c r="P20" i="39"/>
  <c r="O20" i="39"/>
  <c r="N20" i="39"/>
  <c r="M20" i="39"/>
  <c r="L20" i="39"/>
  <c r="K20" i="39"/>
  <c r="J20" i="39"/>
  <c r="I20" i="39"/>
  <c r="AE19" i="39"/>
  <c r="X19" i="39"/>
  <c r="W19" i="39"/>
  <c r="V19" i="39"/>
  <c r="T19" i="39"/>
  <c r="S19" i="39"/>
  <c r="R19" i="39"/>
  <c r="Q19" i="39"/>
  <c r="P19" i="39"/>
  <c r="O19" i="39"/>
  <c r="N19" i="39"/>
  <c r="M19" i="39"/>
  <c r="L19" i="39"/>
  <c r="K19" i="39"/>
  <c r="J19" i="39"/>
  <c r="I19" i="39"/>
  <c r="AE18" i="39"/>
  <c r="X18" i="39"/>
  <c r="W18" i="39"/>
  <c r="V18" i="39"/>
  <c r="T18" i="39"/>
  <c r="S18" i="39"/>
  <c r="R18" i="39"/>
  <c r="Q18" i="39"/>
  <c r="P18" i="39"/>
  <c r="O18" i="39"/>
  <c r="N18" i="39"/>
  <c r="M18" i="39"/>
  <c r="L18" i="39"/>
  <c r="K18" i="39"/>
  <c r="J18" i="39"/>
  <c r="I18" i="39"/>
  <c r="AG18" i="39"/>
  <c r="AG19" i="39"/>
  <c r="AG20" i="39"/>
  <c r="AG21" i="39"/>
  <c r="AG22" i="39"/>
  <c r="AG23" i="39"/>
  <c r="AG24" i="39"/>
  <c r="AG25" i="39"/>
  <c r="AG26" i="39"/>
  <c r="AG27" i="39"/>
  <c r="AG28" i="39"/>
  <c r="AG29" i="39"/>
  <c r="AG30" i="39"/>
  <c r="AG31" i="39"/>
  <c r="AG32" i="39"/>
  <c r="AG17" i="39"/>
  <c r="AD25" i="64"/>
  <c r="AD9" i="65"/>
  <c r="Y12" i="65"/>
  <c r="AD12" i="65"/>
  <c r="AD15" i="65"/>
  <c r="AD16" i="65"/>
  <c r="AD18" i="65"/>
  <c r="AD19" i="65"/>
  <c r="AD21" i="65"/>
  <c r="AD22" i="65"/>
  <c r="AD25" i="65"/>
  <c r="Y19" i="65"/>
  <c r="Y22" i="65"/>
  <c r="Y25" i="65"/>
  <c r="AD18" i="39"/>
  <c r="AD21" i="39"/>
  <c r="AD25" i="39"/>
  <c r="Y30" i="39"/>
  <c r="AD30" i="39"/>
  <c r="Y18" i="39"/>
  <c r="AD28" i="39"/>
  <c r="Y9" i="65"/>
  <c r="AD20" i="65"/>
  <c r="Y28" i="39"/>
  <c r="AD8" i="65"/>
  <c r="AD28" i="65"/>
  <c r="Y24" i="39"/>
  <c r="AD24" i="39"/>
  <c r="Y32" i="39"/>
  <c r="Y20" i="39"/>
  <c r="AD20" i="39"/>
  <c r="AD23" i="39"/>
  <c r="AD27" i="39"/>
  <c r="AD32" i="39"/>
  <c r="AD24" i="65"/>
  <c r="AD22" i="39"/>
  <c r="Y22" i="39"/>
  <c r="Y26" i="39"/>
  <c r="Y7" i="65"/>
  <c r="Y13" i="65"/>
  <c r="Y16" i="65"/>
  <c r="Y23" i="65"/>
  <c r="Y26" i="65"/>
  <c r="AD27" i="65"/>
  <c r="AD26" i="39"/>
  <c r="Y26" i="64"/>
  <c r="AD26" i="64"/>
  <c r="AD28" i="64"/>
  <c r="AD29" i="64"/>
  <c r="AD30" i="64"/>
  <c r="AD7" i="65"/>
  <c r="Y10" i="65"/>
  <c r="Y11" i="65"/>
  <c r="AD13" i="65"/>
  <c r="Y14" i="65"/>
  <c r="Y17" i="65"/>
  <c r="Y20" i="65"/>
  <c r="AD26" i="65"/>
  <c r="Y27" i="65"/>
  <c r="Y19" i="39"/>
  <c r="AD19" i="39"/>
  <c r="AD29" i="39"/>
  <c r="Y31" i="39"/>
  <c r="AD31" i="39"/>
  <c r="AD21" i="64"/>
  <c r="Y8" i="65"/>
  <c r="AD10" i="65"/>
  <c r="AD11" i="65"/>
  <c r="AD14" i="65"/>
  <c r="Y15" i="65"/>
  <c r="AD17" i="65"/>
  <c r="Y18" i="65"/>
  <c r="Y21" i="65"/>
  <c r="AD23" i="65"/>
  <c r="Y24" i="65"/>
  <c r="Y28" i="65"/>
  <c r="AE33" i="64"/>
  <c r="I31" i="64"/>
  <c r="M31" i="64"/>
  <c r="Q31" i="64"/>
  <c r="U31" i="64"/>
  <c r="J31" i="64"/>
  <c r="N31" i="64"/>
  <c r="R31" i="64"/>
  <c r="V31" i="64"/>
  <c r="K31" i="64"/>
  <c r="O31" i="64"/>
  <c r="S31" i="64"/>
  <c r="W31" i="64"/>
  <c r="AD19" i="64"/>
  <c r="Y30" i="64"/>
  <c r="Y18" i="64"/>
  <c r="AD18" i="64"/>
  <c r="AD20" i="64"/>
  <c r="AD23" i="64"/>
  <c r="Y22" i="64"/>
  <c r="AD22" i="64"/>
  <c r="AD24" i="64"/>
  <c r="AD27" i="64"/>
  <c r="Y20" i="64"/>
  <c r="Y24" i="64"/>
  <c r="Y28" i="64"/>
  <c r="Y32" i="64"/>
  <c r="Y19" i="64"/>
  <c r="Y23" i="64"/>
  <c r="Y27" i="64"/>
  <c r="AD32" i="64"/>
  <c r="Y21" i="64"/>
  <c r="Y25" i="64"/>
  <c r="Y29" i="64"/>
  <c r="U6" i="65"/>
  <c r="U29" i="65"/>
  <c r="D18" i="40"/>
  <c r="N6" i="65"/>
  <c r="V6" i="65"/>
  <c r="V29" i="65"/>
  <c r="F18" i="40"/>
  <c r="I6" i="65"/>
  <c r="Q6" i="65"/>
  <c r="M6" i="65"/>
  <c r="J6" i="65"/>
  <c r="R6" i="65"/>
  <c r="AE6" i="65"/>
  <c r="AE29" i="65"/>
  <c r="K6" i="65"/>
  <c r="O6" i="65"/>
  <c r="S6" i="65"/>
  <c r="W6" i="65"/>
  <c r="W29" i="65"/>
  <c r="H18" i="40"/>
  <c r="L6" i="65"/>
  <c r="P6" i="65"/>
  <c r="T6" i="65"/>
  <c r="T29" i="65"/>
  <c r="C18" i="40"/>
  <c r="X6" i="65"/>
  <c r="X29" i="65"/>
  <c r="J18" i="40"/>
  <c r="M17" i="64"/>
  <c r="U17" i="64"/>
  <c r="O17" i="64"/>
  <c r="W17" i="64"/>
  <c r="I17" i="64"/>
  <c r="Q17" i="64"/>
  <c r="L17" i="64"/>
  <c r="P17" i="64"/>
  <c r="T17" i="64"/>
  <c r="T33" i="64"/>
  <c r="X17" i="64"/>
  <c r="X33" i="64"/>
  <c r="J17" i="64"/>
  <c r="N17" i="64"/>
  <c r="R17" i="64"/>
  <c r="V17" i="64"/>
  <c r="Y23" i="39"/>
  <c r="Y29" i="39"/>
  <c r="Y25" i="39"/>
  <c r="Y21" i="39"/>
  <c r="Y27" i="39"/>
  <c r="AD2" i="65"/>
  <c r="AD13" i="64"/>
  <c r="AA10" i="64"/>
  <c r="U3" i="64"/>
  <c r="M18" i="40"/>
  <c r="J17" i="40"/>
  <c r="C17" i="40"/>
  <c r="Y18" i="40"/>
  <c r="Y17" i="40"/>
  <c r="Y31" i="64"/>
  <c r="AD31" i="64"/>
  <c r="W33" i="64"/>
  <c r="U33" i="64"/>
  <c r="V33" i="64"/>
  <c r="AD6" i="65"/>
  <c r="AD29" i="65"/>
  <c r="Y6" i="65"/>
  <c r="Y29" i="65"/>
  <c r="Y17" i="64"/>
  <c r="AD17" i="64"/>
  <c r="Y33" i="64"/>
  <c r="H17" i="40"/>
  <c r="F17" i="40"/>
  <c r="D17" i="40"/>
  <c r="AD33" i="64"/>
  <c r="B352" i="45"/>
  <c r="N352" i="45"/>
  <c r="AA352" i="45"/>
  <c r="AK352" i="45"/>
  <c r="AN352" i="45"/>
  <c r="AP352" i="45"/>
  <c r="AM352" i="45"/>
  <c r="B353" i="45"/>
  <c r="N353" i="45"/>
  <c r="AA353" i="45"/>
  <c r="AK353" i="45"/>
  <c r="AM353" i="45"/>
  <c r="AN353" i="45"/>
  <c r="B354" i="45"/>
  <c r="N354" i="45"/>
  <c r="AA354" i="45"/>
  <c r="AK354" i="45"/>
  <c r="AM354" i="45"/>
  <c r="AN354" i="45"/>
  <c r="AP354" i="45"/>
  <c r="AO354" i="45"/>
  <c r="B355" i="45"/>
  <c r="N355" i="45"/>
  <c r="AA355" i="45"/>
  <c r="AK355" i="45"/>
  <c r="B356" i="45"/>
  <c r="N356" i="45"/>
  <c r="AA356" i="45"/>
  <c r="AK356" i="45"/>
  <c r="AN356" i="45"/>
  <c r="AP356" i="45"/>
  <c r="B357" i="45"/>
  <c r="N357" i="45"/>
  <c r="AA357" i="45"/>
  <c r="AK357" i="45"/>
  <c r="B358" i="45"/>
  <c r="N358" i="45"/>
  <c r="AA358" i="45"/>
  <c r="AK358" i="45"/>
  <c r="AN358" i="45"/>
  <c r="B359" i="45"/>
  <c r="N359" i="45"/>
  <c r="AA359" i="45"/>
  <c r="AK359" i="45"/>
  <c r="B360" i="45"/>
  <c r="N360" i="45"/>
  <c r="AA360" i="45"/>
  <c r="AK360" i="45"/>
  <c r="AN360" i="45"/>
  <c r="AP360" i="45"/>
  <c r="AM360" i="45"/>
  <c r="AO360" i="45"/>
  <c r="B361" i="45"/>
  <c r="N361" i="45"/>
  <c r="AA361" i="45"/>
  <c r="AK361" i="45"/>
  <c r="B362" i="45"/>
  <c r="N362" i="45"/>
  <c r="AA362" i="45"/>
  <c r="AK362" i="45"/>
  <c r="AM362" i="45"/>
  <c r="AN362" i="45"/>
  <c r="B363" i="45"/>
  <c r="N363" i="45"/>
  <c r="AA363" i="45"/>
  <c r="AK363" i="45"/>
  <c r="B364" i="45"/>
  <c r="N364" i="45"/>
  <c r="AA364" i="45"/>
  <c r="AK364" i="45"/>
  <c r="AN364" i="45"/>
  <c r="AP364" i="45"/>
  <c r="AM364" i="45"/>
  <c r="B365" i="45"/>
  <c r="N365" i="45"/>
  <c r="AA365" i="45"/>
  <c r="AK365" i="45"/>
  <c r="AM365" i="45"/>
  <c r="AN365" i="45"/>
  <c r="B366" i="45"/>
  <c r="N366" i="45"/>
  <c r="AA366" i="45"/>
  <c r="AK366" i="45"/>
  <c r="AN366" i="45"/>
  <c r="AM366" i="45"/>
  <c r="B367" i="45"/>
  <c r="N367" i="45"/>
  <c r="AA367" i="45"/>
  <c r="AK367" i="45"/>
  <c r="B368" i="45"/>
  <c r="N368" i="45"/>
  <c r="AA368" i="45"/>
  <c r="AK368" i="45"/>
  <c r="AN368" i="45"/>
  <c r="AP368" i="45"/>
  <c r="AO368" i="45"/>
  <c r="B369" i="45"/>
  <c r="N369" i="45"/>
  <c r="AA369" i="45"/>
  <c r="AK369" i="45"/>
  <c r="AM369" i="45"/>
  <c r="AN369" i="45"/>
  <c r="B370" i="45"/>
  <c r="N370" i="45"/>
  <c r="AA370" i="45"/>
  <c r="AK370" i="45"/>
  <c r="AN370" i="45"/>
  <c r="AM370" i="45"/>
  <c r="B371" i="45"/>
  <c r="N371" i="45"/>
  <c r="AA371" i="45"/>
  <c r="AK371" i="45"/>
  <c r="B372" i="45"/>
  <c r="N372" i="45"/>
  <c r="AA372" i="45"/>
  <c r="AK372" i="45"/>
  <c r="AN372" i="45"/>
  <c r="AP372" i="45"/>
  <c r="AO372" i="45"/>
  <c r="B373" i="45"/>
  <c r="N373" i="45"/>
  <c r="AA373" i="45"/>
  <c r="AK373" i="45"/>
  <c r="AM373" i="45"/>
  <c r="AN373" i="45"/>
  <c r="B374" i="45"/>
  <c r="N374" i="45"/>
  <c r="AA374" i="45"/>
  <c r="AK374" i="45"/>
  <c r="AN374" i="45"/>
  <c r="AM374" i="45"/>
  <c r="B375" i="45"/>
  <c r="N375" i="45"/>
  <c r="AA375" i="45"/>
  <c r="AK375" i="45"/>
  <c r="B376" i="45"/>
  <c r="N376" i="45"/>
  <c r="AA376" i="45"/>
  <c r="AK376" i="45"/>
  <c r="AN376" i="45"/>
  <c r="AP376" i="45"/>
  <c r="B377" i="45"/>
  <c r="N377" i="45"/>
  <c r="AA377" i="45"/>
  <c r="AK377" i="45"/>
  <c r="B378" i="45"/>
  <c r="N378" i="45"/>
  <c r="AA378" i="45"/>
  <c r="AK378" i="45"/>
  <c r="AN378" i="45"/>
  <c r="B379" i="45"/>
  <c r="N379" i="45"/>
  <c r="AA379" i="45"/>
  <c r="AK379" i="45"/>
  <c r="B380" i="45"/>
  <c r="N380" i="45"/>
  <c r="AA380" i="45"/>
  <c r="AK380" i="45"/>
  <c r="AN380" i="45"/>
  <c r="AP380" i="45"/>
  <c r="AM380" i="45"/>
  <c r="B381" i="45"/>
  <c r="N381" i="45"/>
  <c r="AA381" i="45"/>
  <c r="AK381" i="45"/>
  <c r="AM381" i="45"/>
  <c r="AN381" i="45"/>
  <c r="B382" i="45"/>
  <c r="N382" i="45"/>
  <c r="AA382" i="45"/>
  <c r="AK382" i="45"/>
  <c r="AN382" i="45"/>
  <c r="AM382" i="45"/>
  <c r="B383" i="45"/>
  <c r="N383" i="45"/>
  <c r="AA383" i="45"/>
  <c r="AK383" i="45"/>
  <c r="B384" i="45"/>
  <c r="N384" i="45"/>
  <c r="AA384" i="45"/>
  <c r="AK384" i="45"/>
  <c r="B385" i="45"/>
  <c r="N385" i="45"/>
  <c r="AA385" i="45"/>
  <c r="AK385" i="45"/>
  <c r="AM385" i="45"/>
  <c r="AN385" i="45"/>
  <c r="B386" i="45"/>
  <c r="N386" i="45"/>
  <c r="AA386" i="45"/>
  <c r="AK386" i="45"/>
  <c r="AN386" i="45"/>
  <c r="AM386" i="45"/>
  <c r="B387" i="45"/>
  <c r="N387" i="45"/>
  <c r="AA387" i="45"/>
  <c r="AK387" i="45"/>
  <c r="B388" i="45"/>
  <c r="N388" i="45"/>
  <c r="AA388" i="45"/>
  <c r="AK388" i="45"/>
  <c r="B389" i="45"/>
  <c r="N389" i="45"/>
  <c r="AA389" i="45"/>
  <c r="AK389" i="45"/>
  <c r="AM389" i="45"/>
  <c r="AN389" i="45"/>
  <c r="B390" i="45"/>
  <c r="N390" i="45"/>
  <c r="AA390" i="45"/>
  <c r="AK390" i="45"/>
  <c r="AN390" i="45"/>
  <c r="AM390" i="45"/>
  <c r="B391" i="45"/>
  <c r="N391" i="45"/>
  <c r="AA391" i="45"/>
  <c r="AK391" i="45"/>
  <c r="B392" i="45"/>
  <c r="N392" i="45"/>
  <c r="AA392" i="45"/>
  <c r="AK392" i="45"/>
  <c r="B393" i="45"/>
  <c r="N393" i="45"/>
  <c r="AA393" i="45"/>
  <c r="AK393" i="45"/>
  <c r="AM393" i="45"/>
  <c r="B394" i="45"/>
  <c r="N394" i="45"/>
  <c r="AA394" i="45"/>
  <c r="AK394" i="45"/>
  <c r="B395" i="45"/>
  <c r="N395" i="45"/>
  <c r="AA395" i="45"/>
  <c r="AK395" i="45"/>
  <c r="B396" i="45"/>
  <c r="N396" i="45"/>
  <c r="AA396" i="45"/>
  <c r="AK396" i="45"/>
  <c r="AN396" i="45"/>
  <c r="AP396" i="45"/>
  <c r="AM396" i="45"/>
  <c r="B397" i="45"/>
  <c r="N397" i="45"/>
  <c r="AA397" i="45"/>
  <c r="AK397" i="45"/>
  <c r="AM397" i="45"/>
  <c r="AN397" i="45"/>
  <c r="B398" i="45"/>
  <c r="N398" i="45"/>
  <c r="AA398" i="45"/>
  <c r="AK398" i="45"/>
  <c r="AN398" i="45"/>
  <c r="AM398" i="45"/>
  <c r="B399" i="45"/>
  <c r="N399" i="45"/>
  <c r="AA399" i="45"/>
  <c r="AK399" i="45"/>
  <c r="B400" i="45"/>
  <c r="N400" i="45"/>
  <c r="AA400" i="45"/>
  <c r="AK400" i="45"/>
  <c r="B401" i="45"/>
  <c r="N401" i="45"/>
  <c r="AA401" i="45"/>
  <c r="AK401" i="45"/>
  <c r="AM401" i="45"/>
  <c r="B402" i="45"/>
  <c r="N402" i="45"/>
  <c r="AA402" i="45"/>
  <c r="AK402" i="45"/>
  <c r="B403" i="45"/>
  <c r="N403" i="45"/>
  <c r="AA403" i="45"/>
  <c r="AK403" i="45"/>
  <c r="AM403" i="45"/>
  <c r="B404" i="45"/>
  <c r="N404" i="45"/>
  <c r="AA404" i="45"/>
  <c r="AK404" i="45"/>
  <c r="AM404" i="45"/>
  <c r="AN404" i="45"/>
  <c r="AP404" i="45"/>
  <c r="AO404" i="45"/>
  <c r="N145" i="45"/>
  <c r="AA145" i="45"/>
  <c r="AK145" i="45"/>
  <c r="AN145" i="45"/>
  <c r="AM145" i="45"/>
  <c r="N146" i="45"/>
  <c r="AA146" i="45"/>
  <c r="AK146" i="45"/>
  <c r="N147" i="45"/>
  <c r="AA147" i="45"/>
  <c r="AK147" i="45"/>
  <c r="AN147" i="45"/>
  <c r="N148" i="45"/>
  <c r="AA148" i="45"/>
  <c r="AK148" i="45"/>
  <c r="AN148" i="45"/>
  <c r="AO148" i="45"/>
  <c r="AM148" i="45"/>
  <c r="N149" i="45"/>
  <c r="AA149" i="45"/>
  <c r="AK149" i="45"/>
  <c r="AN149" i="45"/>
  <c r="AM149" i="45"/>
  <c r="N150" i="45"/>
  <c r="AA150" i="45"/>
  <c r="AK150" i="45"/>
  <c r="AN150" i="45"/>
  <c r="AO150" i="45"/>
  <c r="AP150" i="45"/>
  <c r="N151" i="45"/>
  <c r="AA151" i="45"/>
  <c r="AK151" i="45"/>
  <c r="AN151" i="45"/>
  <c r="N152" i="45"/>
  <c r="AA152" i="45"/>
  <c r="AK152" i="45"/>
  <c r="N153" i="45"/>
  <c r="AA153" i="45"/>
  <c r="AK153" i="45"/>
  <c r="AN153" i="45"/>
  <c r="N154" i="45"/>
  <c r="AA154" i="45"/>
  <c r="AK154" i="45"/>
  <c r="AN154" i="45"/>
  <c r="AO154" i="45"/>
  <c r="AM154" i="45"/>
  <c r="N155" i="45"/>
  <c r="AA155" i="45"/>
  <c r="AK155" i="45"/>
  <c r="AN155" i="45"/>
  <c r="AM155" i="45"/>
  <c r="N156" i="45"/>
  <c r="AA156" i="45"/>
  <c r="AK156" i="45"/>
  <c r="AN156" i="45"/>
  <c r="AO156" i="45"/>
  <c r="AP156" i="45"/>
  <c r="N157" i="45"/>
  <c r="AA157" i="45"/>
  <c r="AK157" i="45"/>
  <c r="N158" i="45"/>
  <c r="AA158" i="45"/>
  <c r="AK158" i="45"/>
  <c r="AN158" i="45"/>
  <c r="AO158" i="45"/>
  <c r="AM158" i="45"/>
  <c r="AP158" i="45"/>
  <c r="N159" i="45"/>
  <c r="AA159" i="45"/>
  <c r="AK159" i="45"/>
  <c r="AN159" i="45"/>
  <c r="N160" i="45"/>
  <c r="AA160" i="45"/>
  <c r="AK160" i="45"/>
  <c r="AN160" i="45"/>
  <c r="AO160" i="45"/>
  <c r="AM160" i="45"/>
  <c r="N161" i="45"/>
  <c r="AA161" i="45"/>
  <c r="AK161" i="45"/>
  <c r="AN161" i="45"/>
  <c r="AM161" i="45"/>
  <c r="N162" i="45"/>
  <c r="AA162" i="45"/>
  <c r="AK162" i="45"/>
  <c r="AN162" i="45"/>
  <c r="AO162" i="45"/>
  <c r="AP162" i="45"/>
  <c r="N163" i="45"/>
  <c r="AA163" i="45"/>
  <c r="AK163" i="45"/>
  <c r="N164" i="45"/>
  <c r="AA164" i="45"/>
  <c r="AK164" i="45"/>
  <c r="AN164" i="45"/>
  <c r="AO164" i="45"/>
  <c r="AM164" i="45"/>
  <c r="AP164" i="45"/>
  <c r="N165" i="45"/>
  <c r="AA165" i="45"/>
  <c r="AK165" i="45"/>
  <c r="AN165" i="45"/>
  <c r="AM165" i="45"/>
  <c r="N166" i="45"/>
  <c r="AA166" i="45"/>
  <c r="AK166" i="45"/>
  <c r="N167" i="45"/>
  <c r="AA167" i="45"/>
  <c r="AK167" i="45"/>
  <c r="AN167" i="45"/>
  <c r="N168" i="45"/>
  <c r="AA168" i="45"/>
  <c r="AK168" i="45"/>
  <c r="AN168" i="45"/>
  <c r="AO168" i="45"/>
  <c r="AP168" i="45"/>
  <c r="N169" i="45"/>
  <c r="AA169" i="45"/>
  <c r="AK169" i="45"/>
  <c r="N170" i="45"/>
  <c r="AA170" i="45"/>
  <c r="AK170" i="45"/>
  <c r="AN170" i="45"/>
  <c r="AO170" i="45"/>
  <c r="AM170" i="45"/>
  <c r="AP170" i="45"/>
  <c r="N171" i="45"/>
  <c r="AA171" i="45"/>
  <c r="AK171" i="45"/>
  <c r="AN171" i="45"/>
  <c r="AM171" i="45"/>
  <c r="N172" i="45"/>
  <c r="AA172" i="45"/>
  <c r="AK172" i="45"/>
  <c r="N173" i="45"/>
  <c r="AA173" i="45"/>
  <c r="AK173" i="45"/>
  <c r="AN173" i="45"/>
  <c r="N174" i="45"/>
  <c r="AA174" i="45"/>
  <c r="AK174" i="45"/>
  <c r="AN174" i="45"/>
  <c r="AO174" i="45"/>
  <c r="AM174" i="45"/>
  <c r="N175" i="45"/>
  <c r="AA175" i="45"/>
  <c r="AK175" i="45"/>
  <c r="AN175" i="45"/>
  <c r="N176" i="45"/>
  <c r="AA176" i="45"/>
  <c r="AK176" i="45"/>
  <c r="AN176" i="45"/>
  <c r="AO176" i="45"/>
  <c r="AM176" i="45"/>
  <c r="AP176" i="45"/>
  <c r="N177" i="45"/>
  <c r="AA177" i="45"/>
  <c r="AK177" i="45"/>
  <c r="AN177" i="45"/>
  <c r="AM177" i="45"/>
  <c r="N178" i="45"/>
  <c r="AA178" i="45"/>
  <c r="AK178" i="45"/>
  <c r="N179" i="45"/>
  <c r="AA179" i="45"/>
  <c r="AK179" i="45"/>
  <c r="AN179" i="45"/>
  <c r="N180" i="45"/>
  <c r="AA180" i="45"/>
  <c r="AK180" i="45"/>
  <c r="AN180" i="45"/>
  <c r="AO180" i="45"/>
  <c r="AM180" i="45"/>
  <c r="N181" i="45"/>
  <c r="AA181" i="45"/>
  <c r="AK181" i="45"/>
  <c r="AN181" i="45"/>
  <c r="AM181" i="45"/>
  <c r="N182" i="45"/>
  <c r="AA182" i="45"/>
  <c r="AK182" i="45"/>
  <c r="AN182" i="45"/>
  <c r="AO182" i="45"/>
  <c r="AP182" i="45"/>
  <c r="N183" i="45"/>
  <c r="AA183" i="45"/>
  <c r="AK183" i="45"/>
  <c r="AN183" i="45"/>
  <c r="N184" i="45"/>
  <c r="AA184" i="45"/>
  <c r="AK184" i="45"/>
  <c r="N185" i="45"/>
  <c r="AA185" i="45"/>
  <c r="AK185" i="45"/>
  <c r="AN185" i="45"/>
  <c r="N186" i="45"/>
  <c r="AA186" i="45"/>
  <c r="AK186" i="45"/>
  <c r="AN186" i="45"/>
  <c r="AO186" i="45"/>
  <c r="AM186" i="45"/>
  <c r="N187" i="45"/>
  <c r="AA187" i="45"/>
  <c r="AK187" i="45"/>
  <c r="AN187" i="45"/>
  <c r="AM187" i="45"/>
  <c r="N188" i="45"/>
  <c r="AA188" i="45"/>
  <c r="AK188" i="45"/>
  <c r="AN188" i="45"/>
  <c r="AO188" i="45"/>
  <c r="AP188" i="45"/>
  <c r="N189" i="45"/>
  <c r="AA189" i="45"/>
  <c r="AK189" i="45"/>
  <c r="N190" i="45"/>
  <c r="AA190" i="45"/>
  <c r="AK190" i="45"/>
  <c r="AN190" i="45"/>
  <c r="AO190" i="45"/>
  <c r="AM190" i="45"/>
  <c r="AP190" i="45"/>
  <c r="N191" i="45"/>
  <c r="AA191" i="45"/>
  <c r="AK191" i="45"/>
  <c r="AN191" i="45"/>
  <c r="N192" i="45"/>
  <c r="AA192" i="45"/>
  <c r="AK192" i="45"/>
  <c r="AN192" i="45"/>
  <c r="AO192" i="45"/>
  <c r="AM192" i="45"/>
  <c r="N193" i="45"/>
  <c r="AA193" i="45"/>
  <c r="AK193" i="45"/>
  <c r="AN193" i="45"/>
  <c r="AM193" i="45"/>
  <c r="N194" i="45"/>
  <c r="AA194" i="45"/>
  <c r="AK194" i="45"/>
  <c r="AN194" i="45"/>
  <c r="AO194" i="45"/>
  <c r="AP194" i="45"/>
  <c r="N195" i="45"/>
  <c r="AA195" i="45"/>
  <c r="AK195" i="45"/>
  <c r="N196" i="45"/>
  <c r="AA196" i="45"/>
  <c r="AK196" i="45"/>
  <c r="AN196" i="45"/>
  <c r="AO196" i="45"/>
  <c r="AM196" i="45"/>
  <c r="AP196" i="45"/>
  <c r="N197" i="45"/>
  <c r="AA197" i="45"/>
  <c r="AK197" i="45"/>
  <c r="AN197" i="45"/>
  <c r="AM197" i="45"/>
  <c r="N198" i="45"/>
  <c r="AA198" i="45"/>
  <c r="AK198" i="45"/>
  <c r="N199" i="45"/>
  <c r="AA199" i="45"/>
  <c r="AK199" i="45"/>
  <c r="AN199" i="45"/>
  <c r="N200" i="45"/>
  <c r="AA200" i="45"/>
  <c r="AK200" i="45"/>
  <c r="AN200" i="45"/>
  <c r="AO200" i="45"/>
  <c r="AP200" i="45"/>
  <c r="N201" i="45"/>
  <c r="AA201" i="45"/>
  <c r="AK201" i="45"/>
  <c r="N202" i="45"/>
  <c r="AA202" i="45"/>
  <c r="AK202" i="45"/>
  <c r="AN202" i="45"/>
  <c r="AO202" i="45"/>
  <c r="AM202" i="45"/>
  <c r="AP202" i="45"/>
  <c r="N203" i="45"/>
  <c r="AA203" i="45"/>
  <c r="AK203" i="45"/>
  <c r="AN203" i="45"/>
  <c r="AM203" i="45"/>
  <c r="N204" i="45"/>
  <c r="AA204" i="45"/>
  <c r="AK204" i="45"/>
  <c r="N205" i="45"/>
  <c r="AA205" i="45"/>
  <c r="AK205" i="45"/>
  <c r="AN205" i="45"/>
  <c r="N206" i="45"/>
  <c r="AA206" i="45"/>
  <c r="AK206" i="45"/>
  <c r="AN206" i="45"/>
  <c r="AO206" i="45"/>
  <c r="AM206" i="45"/>
  <c r="N207" i="45"/>
  <c r="AA207" i="45"/>
  <c r="AK207" i="45"/>
  <c r="AN207" i="45"/>
  <c r="N208" i="45"/>
  <c r="AA208" i="45"/>
  <c r="AK208" i="45"/>
  <c r="AN208" i="45"/>
  <c r="AO208" i="45"/>
  <c r="AM208" i="45"/>
  <c r="AP208" i="45"/>
  <c r="N209" i="45"/>
  <c r="AA209" i="45"/>
  <c r="AK209" i="45"/>
  <c r="AN209" i="45"/>
  <c r="AM209" i="45"/>
  <c r="N210" i="45"/>
  <c r="AA210" i="45"/>
  <c r="AK210" i="45"/>
  <c r="N211" i="45"/>
  <c r="AA211" i="45"/>
  <c r="AK211" i="45"/>
  <c r="AN211" i="45"/>
  <c r="N212" i="45"/>
  <c r="AA212" i="45"/>
  <c r="AK212" i="45"/>
  <c r="AN212" i="45"/>
  <c r="AO212" i="45"/>
  <c r="AM212" i="45"/>
  <c r="N213" i="45"/>
  <c r="AA213" i="45"/>
  <c r="AK213" i="45"/>
  <c r="AN213" i="45"/>
  <c r="AM213" i="45"/>
  <c r="N214" i="45"/>
  <c r="AA214" i="45"/>
  <c r="AK214" i="45"/>
  <c r="AN214" i="45"/>
  <c r="AO214" i="45"/>
  <c r="AP214" i="45"/>
  <c r="N215" i="45"/>
  <c r="AA215" i="45"/>
  <c r="AK215" i="45"/>
  <c r="AN215" i="45"/>
  <c r="N216" i="45"/>
  <c r="AA216" i="45"/>
  <c r="AK216" i="45"/>
  <c r="N217" i="45"/>
  <c r="AA217" i="45"/>
  <c r="AK217" i="45"/>
  <c r="AN217" i="45"/>
  <c r="N218" i="45"/>
  <c r="AA218" i="45"/>
  <c r="AK218" i="45"/>
  <c r="AN218" i="45"/>
  <c r="AO218" i="45"/>
  <c r="AM218" i="45"/>
  <c r="N219" i="45"/>
  <c r="AA219" i="45"/>
  <c r="AK219" i="45"/>
  <c r="AN219" i="45"/>
  <c r="AM219" i="45"/>
  <c r="N220" i="45"/>
  <c r="AA220" i="45"/>
  <c r="AK220" i="45"/>
  <c r="AN220" i="45"/>
  <c r="AO220" i="45"/>
  <c r="AP220" i="45"/>
  <c r="N221" i="45"/>
  <c r="AA221" i="45"/>
  <c r="AK221" i="45"/>
  <c r="N222" i="45"/>
  <c r="AA222" i="45"/>
  <c r="AK222" i="45"/>
  <c r="AN222" i="45"/>
  <c r="AO222" i="45"/>
  <c r="AM222" i="45"/>
  <c r="AP222" i="45"/>
  <c r="N223" i="45"/>
  <c r="AA223" i="45"/>
  <c r="AK223" i="45"/>
  <c r="AN223" i="45"/>
  <c r="N224" i="45"/>
  <c r="AA224" i="45"/>
  <c r="AK224" i="45"/>
  <c r="AN224" i="45"/>
  <c r="AO224" i="45"/>
  <c r="AM224" i="45"/>
  <c r="N225" i="45"/>
  <c r="AA225" i="45"/>
  <c r="AK225" i="45"/>
  <c r="AN225" i="45"/>
  <c r="AM225" i="45"/>
  <c r="N226" i="45"/>
  <c r="AA226" i="45"/>
  <c r="AK226" i="45"/>
  <c r="AN226" i="45"/>
  <c r="AO226" i="45"/>
  <c r="AP226" i="45"/>
  <c r="N227" i="45"/>
  <c r="AA227" i="45"/>
  <c r="AK227" i="45"/>
  <c r="N228" i="45"/>
  <c r="AA228" i="45"/>
  <c r="AK228" i="45"/>
  <c r="AN228" i="45"/>
  <c r="AO228" i="45"/>
  <c r="AM228" i="45"/>
  <c r="AP228" i="45"/>
  <c r="N229" i="45"/>
  <c r="AA229" i="45"/>
  <c r="AK229" i="45"/>
  <c r="AN229" i="45"/>
  <c r="AM229" i="45"/>
  <c r="N230" i="45"/>
  <c r="AA230" i="45"/>
  <c r="AK230" i="45"/>
  <c r="N231" i="45"/>
  <c r="AA231" i="45"/>
  <c r="AK231" i="45"/>
  <c r="AM231" i="45"/>
  <c r="AN231" i="45"/>
  <c r="N232" i="45"/>
  <c r="AA232" i="45"/>
  <c r="AK232" i="45"/>
  <c r="AM232" i="45"/>
  <c r="AN232" i="45"/>
  <c r="AP232" i="45"/>
  <c r="AO232" i="45"/>
  <c r="N233" i="45"/>
  <c r="AA233" i="45"/>
  <c r="AK233" i="45"/>
  <c r="AM233" i="45"/>
  <c r="AN233" i="45"/>
  <c r="N234" i="45"/>
  <c r="AA234" i="45"/>
  <c r="AK234" i="45"/>
  <c r="AN234" i="45"/>
  <c r="AP234" i="45"/>
  <c r="AM234" i="45"/>
  <c r="N235" i="45"/>
  <c r="AA235" i="45"/>
  <c r="AK235" i="45"/>
  <c r="AM235" i="45"/>
  <c r="AN235" i="45"/>
  <c r="AP235" i="45"/>
  <c r="AO235" i="45"/>
  <c r="N236" i="45"/>
  <c r="AA236" i="45"/>
  <c r="AK236" i="45"/>
  <c r="AM236" i="45"/>
  <c r="AN236" i="45"/>
  <c r="N237" i="45"/>
  <c r="AA237" i="45"/>
  <c r="AK237" i="45"/>
  <c r="AN237" i="45"/>
  <c r="AP237" i="45"/>
  <c r="AM237" i="45"/>
  <c r="N238" i="45"/>
  <c r="AA238" i="45"/>
  <c r="AK238" i="45"/>
  <c r="AM238" i="45"/>
  <c r="AN238" i="45"/>
  <c r="AP238" i="45"/>
  <c r="N239" i="45"/>
  <c r="AA239" i="45"/>
  <c r="AK239" i="45"/>
  <c r="AM239" i="45"/>
  <c r="AN239" i="45"/>
  <c r="N240" i="45"/>
  <c r="AA240" i="45"/>
  <c r="AK240" i="45"/>
  <c r="AN240" i="45"/>
  <c r="AP240" i="45"/>
  <c r="AM240" i="45"/>
  <c r="N241" i="45"/>
  <c r="AA241" i="45"/>
  <c r="AK241" i="45"/>
  <c r="AM241" i="45"/>
  <c r="AN241" i="45"/>
  <c r="N242" i="45"/>
  <c r="AA242" i="45"/>
  <c r="AK242" i="45"/>
  <c r="AM242" i="45"/>
  <c r="AN242" i="45"/>
  <c r="AP242" i="45"/>
  <c r="N243" i="45"/>
  <c r="AA243" i="45"/>
  <c r="AK243" i="45"/>
  <c r="AN243" i="45"/>
  <c r="AP243" i="45"/>
  <c r="AM243" i="45"/>
  <c r="N244" i="45"/>
  <c r="AA244" i="45"/>
  <c r="AK244" i="45"/>
  <c r="AM244" i="45"/>
  <c r="AN244" i="45"/>
  <c r="N245" i="45"/>
  <c r="AA245" i="45"/>
  <c r="AK245" i="45"/>
  <c r="AM245" i="45"/>
  <c r="AN245" i="45"/>
  <c r="AP245" i="45"/>
  <c r="AO245" i="45"/>
  <c r="N246" i="45"/>
  <c r="AA246" i="45"/>
  <c r="AK246" i="45"/>
  <c r="AM246" i="45"/>
  <c r="AN246" i="45"/>
  <c r="AP246" i="45"/>
  <c r="N247" i="45"/>
  <c r="AA247" i="45"/>
  <c r="AK247" i="45"/>
  <c r="AM247" i="45"/>
  <c r="AN247" i="45"/>
  <c r="N248" i="45"/>
  <c r="AA248" i="45"/>
  <c r="AK248" i="45"/>
  <c r="AM248" i="45"/>
  <c r="AN248" i="45"/>
  <c r="AP248" i="45"/>
  <c r="AO248" i="45"/>
  <c r="N249" i="45"/>
  <c r="AA249" i="45"/>
  <c r="AK249" i="45"/>
  <c r="AM249" i="45"/>
  <c r="AN249" i="45"/>
  <c r="N250" i="45"/>
  <c r="AA250" i="45"/>
  <c r="AK250" i="45"/>
  <c r="AN250" i="45"/>
  <c r="AP250" i="45"/>
  <c r="AM250" i="45"/>
  <c r="N251" i="45"/>
  <c r="AA251" i="45"/>
  <c r="AK251" i="45"/>
  <c r="AM251" i="45"/>
  <c r="AN251" i="45"/>
  <c r="AP251" i="45"/>
  <c r="AO251" i="45"/>
  <c r="N252" i="45"/>
  <c r="AA252" i="45"/>
  <c r="AK252" i="45"/>
  <c r="AM252" i="45"/>
  <c r="N253" i="45"/>
  <c r="AA253" i="45"/>
  <c r="AK253" i="45"/>
  <c r="AN253" i="45"/>
  <c r="AP253" i="45"/>
  <c r="AM253" i="45"/>
  <c r="AO253" i="45"/>
  <c r="N254" i="45"/>
  <c r="AA254" i="45"/>
  <c r="AK254" i="45"/>
  <c r="AM254" i="45"/>
  <c r="AN254" i="45"/>
  <c r="AP254" i="45"/>
  <c r="N255" i="45"/>
  <c r="AA255" i="45"/>
  <c r="AK255" i="45"/>
  <c r="AM255" i="45"/>
  <c r="N256" i="45"/>
  <c r="AA256" i="45"/>
  <c r="AK256" i="45"/>
  <c r="AN256" i="45"/>
  <c r="AP256" i="45"/>
  <c r="AM256" i="45"/>
  <c r="AO256" i="45"/>
  <c r="N257" i="45"/>
  <c r="AA257" i="45"/>
  <c r="AK257" i="45"/>
  <c r="AM257" i="45"/>
  <c r="AN257" i="45"/>
  <c r="N258" i="45"/>
  <c r="AA258" i="45"/>
  <c r="AK258" i="45"/>
  <c r="AM258" i="45"/>
  <c r="AN258" i="45"/>
  <c r="AP258" i="45"/>
  <c r="N259" i="45"/>
  <c r="AA259" i="45"/>
  <c r="AK259" i="45"/>
  <c r="AN259" i="45"/>
  <c r="AP259" i="45"/>
  <c r="AM259" i="45"/>
  <c r="AO259" i="45"/>
  <c r="N260" i="45"/>
  <c r="AA260" i="45"/>
  <c r="AK260" i="45"/>
  <c r="AM260" i="45"/>
  <c r="N261" i="45"/>
  <c r="AA261" i="45"/>
  <c r="AK261" i="45"/>
  <c r="AM261" i="45"/>
  <c r="AN261" i="45"/>
  <c r="AP261" i="45"/>
  <c r="AO261" i="45"/>
  <c r="N262" i="45"/>
  <c r="AA262" i="45"/>
  <c r="AK262" i="45"/>
  <c r="AM262" i="45"/>
  <c r="N263" i="45"/>
  <c r="AA263" i="45"/>
  <c r="AK263" i="45"/>
  <c r="AM263" i="45"/>
  <c r="AN263" i="45"/>
  <c r="N264" i="45"/>
  <c r="AA264" i="45"/>
  <c r="AK264" i="45"/>
  <c r="AM264" i="45"/>
  <c r="AN264" i="45"/>
  <c r="AP264" i="45"/>
  <c r="AO264" i="45"/>
  <c r="N265" i="45"/>
  <c r="AA265" i="45"/>
  <c r="AK265" i="45"/>
  <c r="AM265" i="45"/>
  <c r="AN265" i="45"/>
  <c r="N266" i="45"/>
  <c r="AA266" i="45"/>
  <c r="AK266" i="45"/>
  <c r="AN266" i="45"/>
  <c r="AP266" i="45"/>
  <c r="AM266" i="45"/>
  <c r="N267" i="45"/>
  <c r="AA267" i="45"/>
  <c r="AK267" i="45"/>
  <c r="AM267" i="45"/>
  <c r="AN267" i="45"/>
  <c r="AP267" i="45"/>
  <c r="AO267" i="45"/>
  <c r="N268" i="45"/>
  <c r="AA268" i="45"/>
  <c r="AK268" i="45"/>
  <c r="AM268" i="45"/>
  <c r="AN268" i="45"/>
  <c r="N269" i="45"/>
  <c r="AA269" i="45"/>
  <c r="AK269" i="45"/>
  <c r="AN269" i="45"/>
  <c r="AP269" i="45"/>
  <c r="AM269" i="45"/>
  <c r="N270" i="45"/>
  <c r="AA270" i="45"/>
  <c r="AK270" i="45"/>
  <c r="AM270" i="45"/>
  <c r="AN270" i="45"/>
  <c r="AP270" i="45"/>
  <c r="N271" i="45"/>
  <c r="AA271" i="45"/>
  <c r="AK271" i="45"/>
  <c r="AM271" i="45"/>
  <c r="AN271" i="45"/>
  <c r="N272" i="45"/>
  <c r="AA272" i="45"/>
  <c r="AK272" i="45"/>
  <c r="AM272" i="45"/>
  <c r="N273" i="45"/>
  <c r="AA273" i="45"/>
  <c r="AK273" i="45"/>
  <c r="AM273" i="45"/>
  <c r="N274" i="45"/>
  <c r="AA274" i="45"/>
  <c r="AK274" i="45"/>
  <c r="AM274" i="45"/>
  <c r="N275" i="45"/>
  <c r="AA275" i="45"/>
  <c r="AK275" i="45"/>
  <c r="AM275" i="45"/>
  <c r="N276" i="45"/>
  <c r="AA276" i="45"/>
  <c r="AK276" i="45"/>
  <c r="AM276" i="45"/>
  <c r="N277" i="45"/>
  <c r="AA277" i="45"/>
  <c r="AK277" i="45"/>
  <c r="AM277" i="45"/>
  <c r="N278" i="45"/>
  <c r="AA278" i="45"/>
  <c r="AK278" i="45"/>
  <c r="AM278" i="45"/>
  <c r="N279" i="45"/>
  <c r="AA279" i="45"/>
  <c r="AK279" i="45"/>
  <c r="AM279" i="45"/>
  <c r="N280" i="45"/>
  <c r="AA280" i="45"/>
  <c r="AK280" i="45"/>
  <c r="AM280" i="45"/>
  <c r="N281" i="45"/>
  <c r="AA281" i="45"/>
  <c r="AK281" i="45"/>
  <c r="AM281" i="45"/>
  <c r="N282" i="45"/>
  <c r="AA282" i="45"/>
  <c r="AK282" i="45"/>
  <c r="AM282" i="45"/>
  <c r="N283" i="45"/>
  <c r="AA283" i="45"/>
  <c r="AK283" i="45"/>
  <c r="AM283" i="45"/>
  <c r="N284" i="45"/>
  <c r="AA284" i="45"/>
  <c r="AK284" i="45"/>
  <c r="AM284" i="45"/>
  <c r="N285" i="45"/>
  <c r="AA285" i="45"/>
  <c r="AK285" i="45"/>
  <c r="AM285" i="45"/>
  <c r="N286" i="45"/>
  <c r="AA286" i="45"/>
  <c r="AK286" i="45"/>
  <c r="N287" i="45"/>
  <c r="AA287" i="45"/>
  <c r="AK287" i="45"/>
  <c r="N288" i="45"/>
  <c r="AA288" i="45"/>
  <c r="AK288" i="45"/>
  <c r="N289" i="45"/>
  <c r="AA289" i="45"/>
  <c r="AK289" i="45"/>
  <c r="N290" i="45"/>
  <c r="AA290" i="45"/>
  <c r="AK290" i="45"/>
  <c r="N291" i="45"/>
  <c r="AA291" i="45"/>
  <c r="AK291" i="45"/>
  <c r="N292" i="45"/>
  <c r="AA292" i="45"/>
  <c r="AK292" i="45"/>
  <c r="N293" i="45"/>
  <c r="AA293" i="45"/>
  <c r="AK293" i="45"/>
  <c r="N294" i="45"/>
  <c r="AA294" i="45"/>
  <c r="AK294" i="45"/>
  <c r="N295" i="45"/>
  <c r="AA295" i="45"/>
  <c r="AK295" i="45"/>
  <c r="N296" i="45"/>
  <c r="AA296" i="45"/>
  <c r="AK296" i="45"/>
  <c r="N297" i="45"/>
  <c r="AA297" i="45"/>
  <c r="AK297" i="45"/>
  <c r="N298" i="45"/>
  <c r="AA298" i="45"/>
  <c r="AK298" i="45"/>
  <c r="N299" i="45"/>
  <c r="AA299" i="45"/>
  <c r="AK299" i="45"/>
  <c r="N300" i="45"/>
  <c r="AA300" i="45"/>
  <c r="AK300" i="45"/>
  <c r="N301" i="45"/>
  <c r="AA301" i="45"/>
  <c r="AK301" i="45"/>
  <c r="N302" i="45"/>
  <c r="AA302" i="45"/>
  <c r="AK302" i="45"/>
  <c r="N303" i="45"/>
  <c r="AA303" i="45"/>
  <c r="AK303" i="45"/>
  <c r="N304" i="45"/>
  <c r="AA304" i="45"/>
  <c r="AK304" i="45"/>
  <c r="N305" i="45"/>
  <c r="AA305" i="45"/>
  <c r="AK305" i="45"/>
  <c r="N306" i="45"/>
  <c r="AA306" i="45"/>
  <c r="AK306" i="45"/>
  <c r="N307" i="45"/>
  <c r="AA307" i="45"/>
  <c r="AK307" i="45"/>
  <c r="N308" i="45"/>
  <c r="AA308" i="45"/>
  <c r="AK308" i="45"/>
  <c r="N309" i="45"/>
  <c r="AA309" i="45"/>
  <c r="AK309" i="45"/>
  <c r="N310" i="45"/>
  <c r="AA310" i="45"/>
  <c r="AK310" i="45"/>
  <c r="N311" i="45"/>
  <c r="AA311" i="45"/>
  <c r="AK311" i="45"/>
  <c r="N312" i="45"/>
  <c r="AA312" i="45"/>
  <c r="AK312" i="45"/>
  <c r="N313" i="45"/>
  <c r="AA313" i="45"/>
  <c r="AK313" i="45"/>
  <c r="N314" i="45"/>
  <c r="AA314" i="45"/>
  <c r="AK314" i="45"/>
  <c r="N315" i="45"/>
  <c r="AA315" i="45"/>
  <c r="AK315" i="45"/>
  <c r="N316" i="45"/>
  <c r="AA316" i="45"/>
  <c r="AK316" i="45"/>
  <c r="N317" i="45"/>
  <c r="AA317" i="45"/>
  <c r="AK317" i="45"/>
  <c r="N318" i="45"/>
  <c r="AA318" i="45"/>
  <c r="AK318" i="45"/>
  <c r="N319" i="45"/>
  <c r="AA319" i="45"/>
  <c r="AK319" i="45"/>
  <c r="N320" i="45"/>
  <c r="AA320" i="45"/>
  <c r="AK320" i="45"/>
  <c r="N321" i="45"/>
  <c r="AA321" i="45"/>
  <c r="AK321" i="45"/>
  <c r="N322" i="45"/>
  <c r="AA322" i="45"/>
  <c r="AK322" i="45"/>
  <c r="N323" i="45"/>
  <c r="AA323" i="45"/>
  <c r="AK323" i="45"/>
  <c r="N324" i="45"/>
  <c r="AA324" i="45"/>
  <c r="AK324" i="45"/>
  <c r="N325" i="45"/>
  <c r="AA325" i="45"/>
  <c r="AK325" i="45"/>
  <c r="N326" i="45"/>
  <c r="AA326" i="45"/>
  <c r="AK326" i="45"/>
  <c r="N327" i="45"/>
  <c r="AA327" i="45"/>
  <c r="AK327" i="45"/>
  <c r="N328" i="45"/>
  <c r="AA328" i="45"/>
  <c r="AK328" i="45"/>
  <c r="N329" i="45"/>
  <c r="AA329" i="45"/>
  <c r="AK329" i="45"/>
  <c r="N330" i="45"/>
  <c r="AA330" i="45"/>
  <c r="AK330" i="45"/>
  <c r="N331" i="45"/>
  <c r="AA331" i="45"/>
  <c r="AK331" i="45"/>
  <c r="N332" i="45"/>
  <c r="AA332" i="45"/>
  <c r="AK332" i="45"/>
  <c r="N333" i="45"/>
  <c r="AA333" i="45"/>
  <c r="AK333" i="45"/>
  <c r="N334" i="45"/>
  <c r="AA334" i="45"/>
  <c r="AK334" i="45"/>
  <c r="N335" i="45"/>
  <c r="AA335" i="45"/>
  <c r="AK335" i="45"/>
  <c r="N336" i="45"/>
  <c r="AA336" i="45"/>
  <c r="AK336" i="45"/>
  <c r="N337" i="45"/>
  <c r="AA337" i="45"/>
  <c r="AK337" i="45"/>
  <c r="N338" i="45"/>
  <c r="AA338" i="45"/>
  <c r="AK338" i="45"/>
  <c r="N339" i="45"/>
  <c r="AA339" i="45"/>
  <c r="AK339" i="45"/>
  <c r="N340" i="45"/>
  <c r="AA340" i="45"/>
  <c r="AK340" i="45"/>
  <c r="N341" i="45"/>
  <c r="AA341" i="45"/>
  <c r="AK341" i="45"/>
  <c r="N342" i="45"/>
  <c r="AA342" i="45"/>
  <c r="AK342" i="45"/>
  <c r="N343" i="45"/>
  <c r="AA343" i="45"/>
  <c r="AK343" i="45"/>
  <c r="N344" i="45"/>
  <c r="AA344" i="45"/>
  <c r="AK344" i="45"/>
  <c r="N345" i="45"/>
  <c r="AA345" i="45"/>
  <c r="AK345" i="45"/>
  <c r="N346" i="45"/>
  <c r="AA346" i="45"/>
  <c r="AK346" i="45"/>
  <c r="N347" i="45"/>
  <c r="AA347" i="45"/>
  <c r="AK347" i="45"/>
  <c r="N348" i="45"/>
  <c r="AA348" i="45"/>
  <c r="AK348" i="45"/>
  <c r="N349" i="45"/>
  <c r="AA349" i="45"/>
  <c r="AK349" i="45"/>
  <c r="N350" i="45"/>
  <c r="AA350" i="45"/>
  <c r="AK350" i="45"/>
  <c r="N351" i="45"/>
  <c r="AA351" i="45"/>
  <c r="AK351" i="45"/>
  <c r="M17" i="40"/>
  <c r="AP265" i="45"/>
  <c r="AO265" i="45"/>
  <c r="AP263" i="45"/>
  <c r="AO263" i="45"/>
  <c r="AO243" i="45"/>
  <c r="AP241" i="45"/>
  <c r="AO241" i="45"/>
  <c r="AP233" i="45"/>
  <c r="AO233" i="45"/>
  <c r="AP231" i="45"/>
  <c r="AO231" i="45"/>
  <c r="AN227" i="45"/>
  <c r="AO227" i="45"/>
  <c r="AM227" i="45"/>
  <c r="AN216" i="45"/>
  <c r="AM216" i="45"/>
  <c r="AN169" i="45"/>
  <c r="AO169" i="45"/>
  <c r="AM169" i="45"/>
  <c r="AN163" i="45"/>
  <c r="AM163" i="45"/>
  <c r="AN152" i="45"/>
  <c r="AM152" i="45"/>
  <c r="AN394" i="45"/>
  <c r="AM394" i="45"/>
  <c r="AN388" i="45"/>
  <c r="AM388" i="45"/>
  <c r="AM377" i="45"/>
  <c r="AN377" i="45"/>
  <c r="AP362" i="45"/>
  <c r="AO362" i="45"/>
  <c r="AM357" i="45"/>
  <c r="AN357" i="45"/>
  <c r="AP257" i="45"/>
  <c r="AO257" i="45"/>
  <c r="AP249" i="45"/>
  <c r="AO249" i="45"/>
  <c r="AP247" i="45"/>
  <c r="AO247" i="45"/>
  <c r="AN201" i="45"/>
  <c r="AM201" i="45"/>
  <c r="AN195" i="45"/>
  <c r="AO195" i="45"/>
  <c r="AM195" i="45"/>
  <c r="AN184" i="45"/>
  <c r="AM184" i="45"/>
  <c r="AP398" i="45"/>
  <c r="AO398" i="45"/>
  <c r="AN392" i="45"/>
  <c r="AP392" i="45"/>
  <c r="AM392" i="45"/>
  <c r="AN384" i="45"/>
  <c r="AM384" i="45"/>
  <c r="AM361" i="45"/>
  <c r="AN361" i="45"/>
  <c r="AP271" i="45"/>
  <c r="AO271" i="45"/>
  <c r="AP268" i="45"/>
  <c r="AO268" i="45"/>
  <c r="AP244" i="45"/>
  <c r="AO244" i="45"/>
  <c r="AP239" i="45"/>
  <c r="AO239" i="45"/>
  <c r="AP236" i="45"/>
  <c r="AO236" i="45"/>
  <c r="AN210" i="45"/>
  <c r="AM210" i="45"/>
  <c r="AN204" i="45"/>
  <c r="AM204" i="45"/>
  <c r="AN198" i="45"/>
  <c r="AM198" i="45"/>
  <c r="AN189" i="45"/>
  <c r="AO189" i="45"/>
  <c r="AM189" i="45"/>
  <c r="AN146" i="45"/>
  <c r="AM146" i="45"/>
  <c r="AN400" i="45"/>
  <c r="AP400" i="45"/>
  <c r="AM400" i="45"/>
  <c r="AO269" i="45"/>
  <c r="AN262" i="45"/>
  <c r="AP262" i="45"/>
  <c r="AN260" i="45"/>
  <c r="AN255" i="45"/>
  <c r="AN252" i="45"/>
  <c r="AO240" i="45"/>
  <c r="AO237" i="45"/>
  <c r="AM230" i="45"/>
  <c r="AN230" i="45"/>
  <c r="AP230" i="45"/>
  <c r="AN221" i="45"/>
  <c r="AM221" i="45"/>
  <c r="AN178" i="45"/>
  <c r="AM178" i="45"/>
  <c r="AN172" i="45"/>
  <c r="AM172" i="45"/>
  <c r="AN166" i="45"/>
  <c r="AM166" i="45"/>
  <c r="AN157" i="45"/>
  <c r="AM157" i="45"/>
  <c r="AN402" i="45"/>
  <c r="AM402" i="45"/>
  <c r="AM226" i="45"/>
  <c r="AM220" i="45"/>
  <c r="AM217" i="45"/>
  <c r="AM214" i="45"/>
  <c r="AM211" i="45"/>
  <c r="AM205" i="45"/>
  <c r="AM200" i="45"/>
  <c r="AM194" i="45"/>
  <c r="AM188" i="45"/>
  <c r="AM185" i="45"/>
  <c r="AM182" i="45"/>
  <c r="AM179" i="45"/>
  <c r="AM173" i="45"/>
  <c r="AM168" i="45"/>
  <c r="AM162" i="45"/>
  <c r="AM156" i="45"/>
  <c r="AM153" i="45"/>
  <c r="AM150" i="45"/>
  <c r="AM147" i="45"/>
  <c r="AN403" i="45"/>
  <c r="AN401" i="45"/>
  <c r="AN393" i="45"/>
  <c r="AP393" i="45"/>
  <c r="AM378" i="45"/>
  <c r="AM376" i="45"/>
  <c r="AM372" i="45"/>
  <c r="AM368" i="45"/>
  <c r="AM358" i="45"/>
  <c r="AM356" i="45"/>
  <c r="AP224" i="45"/>
  <c r="AP218" i="45"/>
  <c r="AP212" i="45"/>
  <c r="AP206" i="45"/>
  <c r="AP192" i="45"/>
  <c r="AP186" i="45"/>
  <c r="AP180" i="45"/>
  <c r="AP174" i="45"/>
  <c r="AP160" i="45"/>
  <c r="AP154" i="45"/>
  <c r="AP148" i="45"/>
  <c r="AO402" i="45"/>
  <c r="AP402" i="45"/>
  <c r="AO397" i="45"/>
  <c r="AP397" i="45"/>
  <c r="AO394" i="45"/>
  <c r="AP394" i="45"/>
  <c r="AO381" i="45"/>
  <c r="AP381" i="45"/>
  <c r="AO378" i="45"/>
  <c r="AP378" i="45"/>
  <c r="AO357" i="45"/>
  <c r="AP357" i="45"/>
  <c r="AO401" i="45"/>
  <c r="AP401" i="45"/>
  <c r="AO393" i="45"/>
  <c r="AO390" i="45"/>
  <c r="AP390" i="45"/>
  <c r="AM383" i="45"/>
  <c r="AN383" i="45"/>
  <c r="AO377" i="45"/>
  <c r="AP377" i="45"/>
  <c r="AO374" i="45"/>
  <c r="AP374" i="45"/>
  <c r="AM367" i="45"/>
  <c r="AN367" i="45"/>
  <c r="AM359" i="45"/>
  <c r="AN359" i="45"/>
  <c r="AO352" i="45"/>
  <c r="AM387" i="45"/>
  <c r="AN387" i="45"/>
  <c r="AM371" i="45"/>
  <c r="AN371" i="45"/>
  <c r="AO365" i="45"/>
  <c r="AP365" i="45"/>
  <c r="AO396" i="45"/>
  <c r="AM395" i="45"/>
  <c r="AN395" i="45"/>
  <c r="AO389" i="45"/>
  <c r="AP389" i="45"/>
  <c r="AO386" i="45"/>
  <c r="AP386" i="45"/>
  <c r="AO380" i="45"/>
  <c r="AM379" i="45"/>
  <c r="AN379" i="45"/>
  <c r="AO373" i="45"/>
  <c r="AP373" i="45"/>
  <c r="AO370" i="45"/>
  <c r="AP370" i="45"/>
  <c r="AO364" i="45"/>
  <c r="AM363" i="45"/>
  <c r="AN363" i="45"/>
  <c r="AO356" i="45"/>
  <c r="AM355" i="45"/>
  <c r="AN355" i="45"/>
  <c r="AM399" i="45"/>
  <c r="AN399" i="45"/>
  <c r="AO392" i="45"/>
  <c r="AM391" i="45"/>
  <c r="AN391" i="45"/>
  <c r="AO385" i="45"/>
  <c r="AP385" i="45"/>
  <c r="AO382" i="45"/>
  <c r="AP382" i="45"/>
  <c r="AO376" i="45"/>
  <c r="AM375" i="45"/>
  <c r="AN375" i="45"/>
  <c r="AO369" i="45"/>
  <c r="AP369" i="45"/>
  <c r="AO366" i="45"/>
  <c r="AP366" i="45"/>
  <c r="AO361" i="45"/>
  <c r="AP361" i="45"/>
  <c r="AO358" i="45"/>
  <c r="AP358" i="45"/>
  <c r="AO353" i="45"/>
  <c r="AP353" i="45"/>
  <c r="AM346" i="45"/>
  <c r="AN346" i="45"/>
  <c r="AM338" i="45"/>
  <c r="AN338" i="45"/>
  <c r="AM326" i="45"/>
  <c r="AN326" i="45"/>
  <c r="AM306" i="45"/>
  <c r="AN306" i="45"/>
  <c r="AM298" i="45"/>
  <c r="AN298" i="45"/>
  <c r="AM286" i="45"/>
  <c r="AN286" i="45"/>
  <c r="AM349" i="45"/>
  <c r="AN349" i="45"/>
  <c r="AM329" i="45"/>
  <c r="AN329" i="45"/>
  <c r="AM309" i="45"/>
  <c r="AN309" i="45"/>
  <c r="AM344" i="45"/>
  <c r="AN344" i="45"/>
  <c r="AM336" i="45"/>
  <c r="AN336" i="45"/>
  <c r="AM332" i="45"/>
  <c r="AN332" i="45"/>
  <c r="AM328" i="45"/>
  <c r="AN328" i="45"/>
  <c r="AM324" i="45"/>
  <c r="AN324" i="45"/>
  <c r="AM320" i="45"/>
  <c r="AN320" i="45"/>
  <c r="AM316" i="45"/>
  <c r="AN316" i="45"/>
  <c r="AM312" i="45"/>
  <c r="AN312" i="45"/>
  <c r="AM308" i="45"/>
  <c r="AN308" i="45"/>
  <c r="AM304" i="45"/>
  <c r="AN304" i="45"/>
  <c r="AM300" i="45"/>
  <c r="AN300" i="45"/>
  <c r="AM296" i="45"/>
  <c r="AN296" i="45"/>
  <c r="AM292" i="45"/>
  <c r="AN292" i="45"/>
  <c r="AM288" i="45"/>
  <c r="AN288" i="45"/>
  <c r="AM350" i="45"/>
  <c r="AN350" i="45"/>
  <c r="AM342" i="45"/>
  <c r="AN342" i="45"/>
  <c r="AM334" i="45"/>
  <c r="AN334" i="45"/>
  <c r="AM330" i="45"/>
  <c r="AN330" i="45"/>
  <c r="AM322" i="45"/>
  <c r="AN322" i="45"/>
  <c r="AM318" i="45"/>
  <c r="AN318" i="45"/>
  <c r="AM314" i="45"/>
  <c r="AN314" i="45"/>
  <c r="AM310" i="45"/>
  <c r="AN310" i="45"/>
  <c r="AM302" i="45"/>
  <c r="AN302" i="45"/>
  <c r="AM294" i="45"/>
  <c r="AN294" i="45"/>
  <c r="AM290" i="45"/>
  <c r="AN290" i="45"/>
  <c r="AM345" i="45"/>
  <c r="AN345" i="45"/>
  <c r="AM341" i="45"/>
  <c r="AN341" i="45"/>
  <c r="AM337" i="45"/>
  <c r="AN337" i="45"/>
  <c r="AM333" i="45"/>
  <c r="AN333" i="45"/>
  <c r="AM325" i="45"/>
  <c r="AN325" i="45"/>
  <c r="AM321" i="45"/>
  <c r="AN321" i="45"/>
  <c r="AM317" i="45"/>
  <c r="AN317" i="45"/>
  <c r="AM313" i="45"/>
  <c r="AN313" i="45"/>
  <c r="AM305" i="45"/>
  <c r="AN305" i="45"/>
  <c r="AM301" i="45"/>
  <c r="AN301" i="45"/>
  <c r="AM297" i="45"/>
  <c r="AN297" i="45"/>
  <c r="AM293" i="45"/>
  <c r="AN293" i="45"/>
  <c r="AM289" i="45"/>
  <c r="AN289" i="45"/>
  <c r="AM348" i="45"/>
  <c r="AN348" i="45"/>
  <c r="AM340" i="45"/>
  <c r="AN340" i="45"/>
  <c r="AM351" i="45"/>
  <c r="AN351" i="45"/>
  <c r="AM347" i="45"/>
  <c r="AN347" i="45"/>
  <c r="AM343" i="45"/>
  <c r="AN343" i="45"/>
  <c r="AM339" i="45"/>
  <c r="AN339" i="45"/>
  <c r="AM335" i="45"/>
  <c r="AN335" i="45"/>
  <c r="AM331" i="45"/>
  <c r="AN331" i="45"/>
  <c r="AM327" i="45"/>
  <c r="AN327" i="45"/>
  <c r="AM323" i="45"/>
  <c r="AN323" i="45"/>
  <c r="AM319" i="45"/>
  <c r="AN319" i="45"/>
  <c r="AM315" i="45"/>
  <c r="AN315" i="45"/>
  <c r="AM311" i="45"/>
  <c r="AN311" i="45"/>
  <c r="AM307" i="45"/>
  <c r="AN307" i="45"/>
  <c r="AM303" i="45"/>
  <c r="AN303" i="45"/>
  <c r="AM299" i="45"/>
  <c r="AN299" i="45"/>
  <c r="AM295" i="45"/>
  <c r="AN295" i="45"/>
  <c r="AM291" i="45"/>
  <c r="AN291" i="45"/>
  <c r="AM287" i="45"/>
  <c r="AN287" i="45"/>
  <c r="AO207" i="45"/>
  <c r="AP207" i="45"/>
  <c r="AO225" i="45"/>
  <c r="AP225" i="45"/>
  <c r="AO217" i="45"/>
  <c r="AP217" i="45"/>
  <c r="AO185" i="45"/>
  <c r="AP185" i="45"/>
  <c r="AO177" i="45"/>
  <c r="AP177" i="45"/>
  <c r="AP169" i="45"/>
  <c r="AO161" i="45"/>
  <c r="AP161" i="45"/>
  <c r="AO145" i="45"/>
  <c r="AP145" i="45"/>
  <c r="AN285" i="45"/>
  <c r="AN284" i="45"/>
  <c r="AN283" i="45"/>
  <c r="AN282" i="45"/>
  <c r="AN281" i="45"/>
  <c r="AN280" i="45"/>
  <c r="AN279" i="45"/>
  <c r="AN278" i="45"/>
  <c r="AN277" i="45"/>
  <c r="AN276" i="45"/>
  <c r="AN275" i="45"/>
  <c r="AN274" i="45"/>
  <c r="AN273" i="45"/>
  <c r="AN272" i="45"/>
  <c r="AP227" i="45"/>
  <c r="AO219" i="45"/>
  <c r="AP219" i="45"/>
  <c r="AO211" i="45"/>
  <c r="AP211" i="45"/>
  <c r="AO203" i="45"/>
  <c r="AP203" i="45"/>
  <c r="AP195" i="45"/>
  <c r="AO187" i="45"/>
  <c r="AP187" i="45"/>
  <c r="AO179" i="45"/>
  <c r="AP179" i="45"/>
  <c r="AO171" i="45"/>
  <c r="AP171" i="45"/>
  <c r="AO163" i="45"/>
  <c r="AP163" i="45"/>
  <c r="AO155" i="45"/>
  <c r="AP155" i="45"/>
  <c r="AO147" i="45"/>
  <c r="AP147" i="45"/>
  <c r="AO223" i="45"/>
  <c r="AP223" i="45"/>
  <c r="AO215" i="45"/>
  <c r="AP215" i="45"/>
  <c r="AO199" i="45"/>
  <c r="AP199" i="45"/>
  <c r="AO191" i="45"/>
  <c r="AP191" i="45"/>
  <c r="AO183" i="45"/>
  <c r="AP183" i="45"/>
  <c r="AO175" i="45"/>
  <c r="AP175" i="45"/>
  <c r="AO167" i="45"/>
  <c r="AP167" i="45"/>
  <c r="AO159" i="45"/>
  <c r="AP159" i="45"/>
  <c r="AO151" i="45"/>
  <c r="AP151" i="45"/>
  <c r="AO209" i="45"/>
  <c r="AP209" i="45"/>
  <c r="AO201" i="45"/>
  <c r="AP201" i="45"/>
  <c r="AO193" i="45"/>
  <c r="AP193" i="45"/>
  <c r="AO153" i="45"/>
  <c r="AP153" i="45"/>
  <c r="AO270" i="45"/>
  <c r="AO266" i="45"/>
  <c r="AO262" i="45"/>
  <c r="AO258" i="45"/>
  <c r="AO254" i="45"/>
  <c r="AO250" i="45"/>
  <c r="AO246" i="45"/>
  <c r="AO242" i="45"/>
  <c r="AO238" i="45"/>
  <c r="AO234" i="45"/>
  <c r="AO230" i="45"/>
  <c r="AO229" i="45"/>
  <c r="AP229" i="45"/>
  <c r="AM223" i="45"/>
  <c r="AO221" i="45"/>
  <c r="AP221" i="45"/>
  <c r="AM215" i="45"/>
  <c r="AO213" i="45"/>
  <c r="AP213" i="45"/>
  <c r="AM207" i="45"/>
  <c r="AO205" i="45"/>
  <c r="AP205" i="45"/>
  <c r="AM199" i="45"/>
  <c r="AO197" i="45"/>
  <c r="AP197" i="45"/>
  <c r="AM191" i="45"/>
  <c r="AM183" i="45"/>
  <c r="AO181" i="45"/>
  <c r="AP181" i="45"/>
  <c r="AM175" i="45"/>
  <c r="AO173" i="45"/>
  <c r="AP173" i="45"/>
  <c r="AM167" i="45"/>
  <c r="AO165" i="45"/>
  <c r="AP165" i="45"/>
  <c r="AM159" i="45"/>
  <c r="AO157" i="45"/>
  <c r="AP157" i="45"/>
  <c r="AM151" i="45"/>
  <c r="AO149" i="45"/>
  <c r="AP149" i="45"/>
  <c r="AP260" i="45"/>
  <c r="AO260" i="45"/>
  <c r="AO172" i="45"/>
  <c r="AP172" i="45"/>
  <c r="AP189" i="45"/>
  <c r="AO403" i="45"/>
  <c r="AP403" i="45"/>
  <c r="AP252" i="45"/>
  <c r="AO252" i="45"/>
  <c r="AO146" i="45"/>
  <c r="AP146" i="45"/>
  <c r="AO198" i="45"/>
  <c r="AP198" i="45"/>
  <c r="AO210" i="45"/>
  <c r="AP210" i="45"/>
  <c r="AO184" i="45"/>
  <c r="AP184" i="45"/>
  <c r="AO216" i="45"/>
  <c r="AP216" i="45"/>
  <c r="AO204" i="45"/>
  <c r="AP204" i="45"/>
  <c r="AP384" i="45"/>
  <c r="AO384" i="45"/>
  <c r="AP388" i="45"/>
  <c r="AO388" i="45"/>
  <c r="AO152" i="45"/>
  <c r="AP152" i="45"/>
  <c r="AO400" i="45"/>
  <c r="AO166" i="45"/>
  <c r="AP166" i="45"/>
  <c r="AO178" i="45"/>
  <c r="AP178" i="45"/>
  <c r="AP255" i="45"/>
  <c r="AO255" i="45"/>
  <c r="AO399" i="45"/>
  <c r="AP399" i="45"/>
  <c r="AO395" i="45"/>
  <c r="AP395" i="45"/>
  <c r="AO367" i="45"/>
  <c r="AP367" i="45"/>
  <c r="AO391" i="45"/>
  <c r="AP391" i="45"/>
  <c r="AO379" i="45"/>
  <c r="AP379" i="45"/>
  <c r="AO371" i="45"/>
  <c r="AP371" i="45"/>
  <c r="AO375" i="45"/>
  <c r="AP375" i="45"/>
  <c r="AO363" i="45"/>
  <c r="AP363" i="45"/>
  <c r="AO359" i="45"/>
  <c r="AP359" i="45"/>
  <c r="AO383" i="45"/>
  <c r="AP383" i="45"/>
  <c r="AO355" i="45"/>
  <c r="AP355" i="45"/>
  <c r="AO387" i="45"/>
  <c r="AP387" i="45"/>
  <c r="AO277" i="45"/>
  <c r="AP277" i="45"/>
  <c r="AO282" i="45"/>
  <c r="AP282" i="45"/>
  <c r="AO295" i="45"/>
  <c r="AP295" i="45"/>
  <c r="AO327" i="45"/>
  <c r="AP327" i="45"/>
  <c r="AO316" i="45"/>
  <c r="AP316" i="45"/>
  <c r="AO275" i="45"/>
  <c r="AP275" i="45"/>
  <c r="AO279" i="45"/>
  <c r="AP279" i="45"/>
  <c r="AO283" i="45"/>
  <c r="AP283" i="45"/>
  <c r="AO273" i="45"/>
  <c r="AP273" i="45"/>
  <c r="AO281" i="45"/>
  <c r="AP281" i="45"/>
  <c r="AO285" i="45"/>
  <c r="AP285" i="45"/>
  <c r="AO274" i="45"/>
  <c r="AP274" i="45"/>
  <c r="AO278" i="45"/>
  <c r="AP278" i="45"/>
  <c r="AO287" i="45"/>
  <c r="AP287" i="45"/>
  <c r="AO303" i="45"/>
  <c r="AP303" i="45"/>
  <c r="AO311" i="45"/>
  <c r="AP311" i="45"/>
  <c r="AO319" i="45"/>
  <c r="AP319" i="45"/>
  <c r="AO335" i="45"/>
  <c r="AP335" i="45"/>
  <c r="AO343" i="45"/>
  <c r="AP343" i="45"/>
  <c r="AO351" i="45"/>
  <c r="AP351" i="45"/>
  <c r="AO340" i="45"/>
  <c r="AP340" i="45"/>
  <c r="AO293" i="45"/>
  <c r="AP293" i="45"/>
  <c r="AO301" i="45"/>
  <c r="AP301" i="45"/>
  <c r="AO313" i="45"/>
  <c r="AP313" i="45"/>
  <c r="AO321" i="45"/>
  <c r="AP321" i="45"/>
  <c r="AO333" i="45"/>
  <c r="AP333" i="45"/>
  <c r="AO341" i="45"/>
  <c r="AP341" i="45"/>
  <c r="AO294" i="45"/>
  <c r="AP294" i="45"/>
  <c r="AO310" i="45"/>
  <c r="AP310" i="45"/>
  <c r="AO318" i="45"/>
  <c r="AP318" i="45"/>
  <c r="AO330" i="45"/>
  <c r="AP330" i="45"/>
  <c r="AO342" i="45"/>
  <c r="AP342" i="45"/>
  <c r="AO292" i="45"/>
  <c r="AP292" i="45"/>
  <c r="AO300" i="45"/>
  <c r="AP300" i="45"/>
  <c r="AO308" i="45"/>
  <c r="AP308" i="45"/>
  <c r="AO324" i="45"/>
  <c r="AP324" i="45"/>
  <c r="AO332" i="45"/>
  <c r="AP332" i="45"/>
  <c r="AO344" i="45"/>
  <c r="AP344" i="45"/>
  <c r="AO329" i="45"/>
  <c r="AP329" i="45"/>
  <c r="AO286" i="45"/>
  <c r="AP286" i="45"/>
  <c r="AO306" i="45"/>
  <c r="AP306" i="45"/>
  <c r="AO338" i="45"/>
  <c r="AP338" i="45"/>
  <c r="AO272" i="45"/>
  <c r="AP272" i="45"/>
  <c r="AO276" i="45"/>
  <c r="AP276" i="45"/>
  <c r="AO280" i="45"/>
  <c r="AP280" i="45"/>
  <c r="AO284" i="45"/>
  <c r="AP284" i="45"/>
  <c r="AO291" i="45"/>
  <c r="AP291" i="45"/>
  <c r="AO299" i="45"/>
  <c r="AP299" i="45"/>
  <c r="AO307" i="45"/>
  <c r="AP307" i="45"/>
  <c r="AO315" i="45"/>
  <c r="AP315" i="45"/>
  <c r="AO323" i="45"/>
  <c r="AP323" i="45"/>
  <c r="AO331" i="45"/>
  <c r="AP331" i="45"/>
  <c r="AO339" i="45"/>
  <c r="AP339" i="45"/>
  <c r="AO347" i="45"/>
  <c r="AP347" i="45"/>
  <c r="AO348" i="45"/>
  <c r="AP348" i="45"/>
  <c r="AO289" i="45"/>
  <c r="AP289" i="45"/>
  <c r="AO297" i="45"/>
  <c r="AP297" i="45"/>
  <c r="AO305" i="45"/>
  <c r="AP305" i="45"/>
  <c r="AO317" i="45"/>
  <c r="AP317" i="45"/>
  <c r="AO325" i="45"/>
  <c r="AP325" i="45"/>
  <c r="AO337" i="45"/>
  <c r="AP337" i="45"/>
  <c r="AO345" i="45"/>
  <c r="AP345" i="45"/>
  <c r="AO290" i="45"/>
  <c r="AP290" i="45"/>
  <c r="AO302" i="45"/>
  <c r="AP302" i="45"/>
  <c r="AO314" i="45"/>
  <c r="AP314" i="45"/>
  <c r="AO322" i="45"/>
  <c r="AP322" i="45"/>
  <c r="AO334" i="45"/>
  <c r="AP334" i="45"/>
  <c r="AO350" i="45"/>
  <c r="AP350" i="45"/>
  <c r="AO288" i="45"/>
  <c r="AP288" i="45"/>
  <c r="AO296" i="45"/>
  <c r="AP296" i="45"/>
  <c r="AO304" i="45"/>
  <c r="AP304" i="45"/>
  <c r="AO312" i="45"/>
  <c r="AP312" i="45"/>
  <c r="AO320" i="45"/>
  <c r="AP320" i="45"/>
  <c r="AO328" i="45"/>
  <c r="AP328" i="45"/>
  <c r="AO336" i="45"/>
  <c r="AP336" i="45"/>
  <c r="AO309" i="45"/>
  <c r="AP309" i="45"/>
  <c r="AO349" i="45"/>
  <c r="AP349" i="45"/>
  <c r="AO298" i="45"/>
  <c r="AP298" i="45"/>
  <c r="AO326" i="45"/>
  <c r="AP326" i="45"/>
  <c r="AO346" i="45"/>
  <c r="AP346" i="45"/>
  <c r="B11" i="45"/>
  <c r="B12" i="45"/>
  <c r="B13" i="45"/>
  <c r="B14" i="45"/>
  <c r="B15" i="45"/>
  <c r="B16" i="45"/>
  <c r="B17" i="45"/>
  <c r="B18" i="45"/>
  <c r="B19" i="45"/>
  <c r="B20" i="45"/>
  <c r="B21" i="45"/>
  <c r="B22" i="45"/>
  <c r="B23" i="45"/>
  <c r="B24" i="45"/>
  <c r="B25" i="45"/>
  <c r="B26" i="45"/>
  <c r="B27" i="45"/>
  <c r="B28" i="45"/>
  <c r="B29" i="45"/>
  <c r="B30" i="45"/>
  <c r="B31" i="45"/>
  <c r="B32" i="45"/>
  <c r="B33" i="45"/>
  <c r="B34" i="45"/>
  <c r="B35" i="45"/>
  <c r="B36" i="45"/>
  <c r="B37" i="45"/>
  <c r="B38" i="45"/>
  <c r="B39" i="45"/>
  <c r="B40" i="45"/>
  <c r="B41" i="45"/>
  <c r="B42" i="45"/>
  <c r="B43" i="45"/>
  <c r="B44" i="45"/>
  <c r="B45" i="45"/>
  <c r="B46" i="45"/>
  <c r="B47" i="45"/>
  <c r="B48" i="45"/>
  <c r="B49" i="45"/>
  <c r="B50" i="45"/>
  <c r="B51" i="45"/>
  <c r="B52" i="45"/>
  <c r="B53" i="45"/>
  <c r="B54" i="45"/>
  <c r="B55" i="45"/>
  <c r="B56" i="45"/>
  <c r="B57" i="45"/>
  <c r="B58" i="45"/>
  <c r="B59" i="45"/>
  <c r="B60" i="45"/>
  <c r="B61" i="45"/>
  <c r="B62" i="45"/>
  <c r="B63" i="45"/>
  <c r="B64" i="45"/>
  <c r="B65" i="45"/>
  <c r="B66" i="45"/>
  <c r="B67" i="45"/>
  <c r="B68" i="45"/>
  <c r="B69" i="45"/>
  <c r="B70" i="45"/>
  <c r="B71" i="45"/>
  <c r="B72" i="45"/>
  <c r="B73" i="45"/>
  <c r="B74" i="45"/>
  <c r="B75" i="45"/>
  <c r="B76" i="45"/>
  <c r="B77" i="45"/>
  <c r="B78" i="45"/>
  <c r="B79" i="45"/>
  <c r="B80" i="45"/>
  <c r="B81" i="45"/>
  <c r="B82" i="45"/>
  <c r="B83" i="45"/>
  <c r="B84" i="45"/>
  <c r="B85" i="45"/>
  <c r="B86" i="45"/>
  <c r="B87" i="45"/>
  <c r="B88" i="45"/>
  <c r="B89" i="45"/>
  <c r="B90" i="45"/>
  <c r="B91" i="45"/>
  <c r="B92" i="45"/>
  <c r="B93" i="45"/>
  <c r="B94" i="45"/>
  <c r="B95" i="45"/>
  <c r="B96" i="45"/>
  <c r="B97" i="45"/>
  <c r="B98" i="45"/>
  <c r="B99" i="45"/>
  <c r="B100" i="45"/>
  <c r="B101" i="45"/>
  <c r="B102" i="45"/>
  <c r="B103" i="45"/>
  <c r="B104" i="45"/>
  <c r="B105" i="45"/>
  <c r="B106" i="45"/>
  <c r="B107" i="45"/>
  <c r="B108" i="45"/>
  <c r="B109" i="45"/>
  <c r="B110" i="45"/>
  <c r="B111" i="45"/>
  <c r="B112" i="45"/>
  <c r="B113" i="45"/>
  <c r="B114" i="45"/>
  <c r="B115" i="45"/>
  <c r="B116" i="45"/>
  <c r="B117" i="45"/>
  <c r="B118" i="45"/>
  <c r="B119" i="45"/>
  <c r="B120" i="45"/>
  <c r="B121" i="45"/>
  <c r="B122" i="45"/>
  <c r="B123" i="45"/>
  <c r="B124" i="45"/>
  <c r="B125" i="45"/>
  <c r="B126" i="45"/>
  <c r="B127" i="45"/>
  <c r="B128" i="45"/>
  <c r="B129" i="45"/>
  <c r="B130" i="45"/>
  <c r="B131" i="45"/>
  <c r="B132" i="45"/>
  <c r="B133" i="45"/>
  <c r="B134" i="45"/>
  <c r="B135" i="45"/>
  <c r="B136" i="45"/>
  <c r="B137" i="45"/>
  <c r="B138" i="45"/>
  <c r="B139" i="45"/>
  <c r="B140" i="45"/>
  <c r="B141" i="45"/>
  <c r="B142" i="45"/>
  <c r="B143" i="45"/>
  <c r="B144" i="45"/>
  <c r="B180" i="45"/>
  <c r="B344" i="45"/>
  <c r="B345" i="45"/>
  <c r="B346" i="45"/>
  <c r="B347" i="45"/>
  <c r="B348" i="45"/>
  <c r="B349" i="45"/>
  <c r="B350" i="45"/>
  <c r="B351" i="45"/>
  <c r="B405" i="45"/>
  <c r="C17" i="39"/>
  <c r="V17" i="39"/>
  <c r="I17" i="39"/>
  <c r="M17" i="39"/>
  <c r="X17" i="39"/>
  <c r="AB17" i="39"/>
  <c r="AB33" i="39"/>
  <c r="U17" i="39"/>
  <c r="Q17" i="39"/>
  <c r="O17" i="39"/>
  <c r="L17" i="39"/>
  <c r="W17" i="39"/>
  <c r="P17" i="39"/>
  <c r="J17" i="39"/>
  <c r="T17" i="39"/>
  <c r="N17" i="39"/>
  <c r="AE17" i="39"/>
  <c r="K17" i="39"/>
  <c r="R17" i="39"/>
  <c r="S17" i="39"/>
  <c r="BG5" i="43"/>
  <c r="AT59" i="59"/>
  <c r="AT58" i="59"/>
  <c r="AT57" i="59"/>
  <c r="V16" i="40"/>
  <c r="AB34" i="64"/>
  <c r="AB35" i="64"/>
  <c r="AB30" i="65"/>
  <c r="AB31" i="65"/>
  <c r="T33" i="39"/>
  <c r="T34" i="64"/>
  <c r="T35" i="64"/>
  <c r="T30" i="65"/>
  <c r="T31" i="65"/>
  <c r="Y17" i="39"/>
  <c r="AD17" i="39"/>
  <c r="AE58" i="59"/>
  <c r="AE57" i="59"/>
  <c r="AF71" i="59"/>
  <c r="X71" i="59"/>
  <c r="AA68" i="59"/>
  <c r="G68" i="59"/>
  <c r="AA66" i="59"/>
  <c r="G66" i="59"/>
  <c r="AA64" i="59"/>
  <c r="N64" i="59"/>
  <c r="L64" i="59"/>
  <c r="K64" i="59"/>
  <c r="J64" i="59"/>
  <c r="I64" i="59"/>
  <c r="H64" i="59"/>
  <c r="G64" i="59"/>
  <c r="V6" i="64"/>
  <c r="I62" i="59"/>
  <c r="Z6" i="59"/>
  <c r="Q31" i="59"/>
  <c r="AB9" i="40"/>
  <c r="Y10" i="50"/>
  <c r="AA10" i="39"/>
  <c r="X10" i="49"/>
  <c r="AA68" i="43"/>
  <c r="M33" i="40"/>
  <c r="M34" i="40"/>
  <c r="M35" i="40"/>
  <c r="M36" i="40"/>
  <c r="M37" i="40"/>
  <c r="M38" i="40"/>
  <c r="M39" i="40"/>
  <c r="M40" i="40"/>
  <c r="AK2" i="64"/>
  <c r="BK3" i="43"/>
  <c r="BF3" i="41"/>
  <c r="AK2" i="39"/>
  <c r="X7" i="51"/>
  <c r="X7" i="50"/>
  <c r="X7" i="49"/>
  <c r="AK3" i="64"/>
  <c r="AK8" i="49"/>
  <c r="AK9" i="49"/>
  <c r="B41" i="10"/>
  <c r="BK4" i="43"/>
  <c r="N20" i="43"/>
  <c r="AK3" i="39"/>
  <c r="BF4" i="41"/>
  <c r="AA11" i="45"/>
  <c r="AA12" i="45"/>
  <c r="T17" i="40"/>
  <c r="S17" i="40"/>
  <c r="R17" i="40"/>
  <c r="Z34" i="64"/>
  <c r="Z35" i="64"/>
  <c r="Z30" i="65"/>
  <c r="Z31" i="65"/>
  <c r="W33" i="39"/>
  <c r="W34" i="64"/>
  <c r="W35" i="64"/>
  <c r="W30" i="65"/>
  <c r="W31" i="65"/>
  <c r="V33" i="39"/>
  <c r="V34" i="64"/>
  <c r="V35" i="64"/>
  <c r="V30" i="65"/>
  <c r="V31" i="65"/>
  <c r="U33" i="39"/>
  <c r="AK10" i="45"/>
  <c r="AN10" i="45"/>
  <c r="AP10" i="45"/>
  <c r="AK11" i="45"/>
  <c r="AM11" i="45"/>
  <c r="AK12" i="45"/>
  <c r="AM12" i="45"/>
  <c r="AK13" i="45"/>
  <c r="AM13" i="45"/>
  <c r="AK14" i="45"/>
  <c r="AK15" i="45"/>
  <c r="AK16" i="45"/>
  <c r="AK17" i="45"/>
  <c r="AK18" i="45"/>
  <c r="AK19" i="45"/>
  <c r="AM19" i="45"/>
  <c r="AK20" i="45"/>
  <c r="AK21" i="45"/>
  <c r="AK22" i="45"/>
  <c r="AK23" i="45"/>
  <c r="AM23" i="45"/>
  <c r="AK24" i="45"/>
  <c r="AM24" i="45"/>
  <c r="AK25" i="45"/>
  <c r="AK26" i="45"/>
  <c r="AK27" i="45"/>
  <c r="AM27" i="45"/>
  <c r="AK28" i="45"/>
  <c r="AM28" i="45"/>
  <c r="AK29" i="45"/>
  <c r="AM29" i="45"/>
  <c r="AK30" i="45"/>
  <c r="AK31" i="45"/>
  <c r="AK32" i="45"/>
  <c r="AK33" i="45"/>
  <c r="AK34" i="45"/>
  <c r="AK35" i="45"/>
  <c r="AM35" i="45"/>
  <c r="AK36" i="45"/>
  <c r="AK37" i="45"/>
  <c r="AK38" i="45"/>
  <c r="AK39" i="45"/>
  <c r="AM39" i="45"/>
  <c r="AK40" i="45"/>
  <c r="AM40" i="45"/>
  <c r="AK41" i="45"/>
  <c r="AK42" i="45"/>
  <c r="AK43" i="45"/>
  <c r="AM43" i="45"/>
  <c r="AK44" i="45"/>
  <c r="AM44" i="45"/>
  <c r="AK45" i="45"/>
  <c r="AM45" i="45"/>
  <c r="AK46" i="45"/>
  <c r="AK47" i="45"/>
  <c r="AK48" i="45"/>
  <c r="AK49" i="45"/>
  <c r="AK50" i="45"/>
  <c r="AK51" i="45"/>
  <c r="AM51" i="45"/>
  <c r="AK52" i="45"/>
  <c r="AK53" i="45"/>
  <c r="AK54" i="45"/>
  <c r="AK55" i="45"/>
  <c r="AM55" i="45"/>
  <c r="AK56" i="45"/>
  <c r="AM56" i="45"/>
  <c r="AK57" i="45"/>
  <c r="AK58" i="45"/>
  <c r="AK59" i="45"/>
  <c r="AM59" i="45"/>
  <c r="AK60" i="45"/>
  <c r="AM60" i="45"/>
  <c r="AK61" i="45"/>
  <c r="AM61" i="45"/>
  <c r="AK62" i="45"/>
  <c r="AK63" i="45"/>
  <c r="AK64" i="45"/>
  <c r="AK65" i="45"/>
  <c r="AK66" i="45"/>
  <c r="AK67" i="45"/>
  <c r="AM67" i="45"/>
  <c r="AK68" i="45"/>
  <c r="AK69" i="45"/>
  <c r="AK70" i="45"/>
  <c r="AK71" i="45"/>
  <c r="AM71" i="45"/>
  <c r="AK72" i="45"/>
  <c r="AM72" i="45"/>
  <c r="AK73" i="45"/>
  <c r="AK74" i="45"/>
  <c r="AK75" i="45"/>
  <c r="AM75" i="45"/>
  <c r="AK76" i="45"/>
  <c r="AM76" i="45"/>
  <c r="AK77" i="45"/>
  <c r="AM77" i="45"/>
  <c r="AK78" i="45"/>
  <c r="AK79" i="45"/>
  <c r="AK80" i="45"/>
  <c r="AK81" i="45"/>
  <c r="AK82" i="45"/>
  <c r="AK83" i="45"/>
  <c r="AM83" i="45"/>
  <c r="AK84" i="45"/>
  <c r="AK85" i="45"/>
  <c r="AK86" i="45"/>
  <c r="AK87" i="45"/>
  <c r="AM87" i="45"/>
  <c r="AK88" i="45"/>
  <c r="AM88" i="45"/>
  <c r="AK89" i="45"/>
  <c r="AK90" i="45"/>
  <c r="AK91" i="45"/>
  <c r="AM91" i="45"/>
  <c r="AK92" i="45"/>
  <c r="AM92" i="45"/>
  <c r="AK93" i="45"/>
  <c r="AM93" i="45"/>
  <c r="AK94" i="45"/>
  <c r="AK95" i="45"/>
  <c r="AK96" i="45"/>
  <c r="AK97" i="45"/>
  <c r="AK98" i="45"/>
  <c r="AK99" i="45"/>
  <c r="AM99" i="45"/>
  <c r="AK100" i="45"/>
  <c r="AK101" i="45"/>
  <c r="AK102" i="45"/>
  <c r="AK103" i="45"/>
  <c r="AM103" i="45"/>
  <c r="AK104" i="45"/>
  <c r="AM104" i="45"/>
  <c r="AK105" i="45"/>
  <c r="AK106" i="45"/>
  <c r="AK107" i="45"/>
  <c r="AM107" i="45"/>
  <c r="AK108" i="45"/>
  <c r="AM108" i="45"/>
  <c r="AK109" i="45"/>
  <c r="AM109" i="45"/>
  <c r="AK110" i="45"/>
  <c r="AK111" i="45"/>
  <c r="AK112" i="45"/>
  <c r="AK113" i="45"/>
  <c r="AK114" i="45"/>
  <c r="AK115" i="45"/>
  <c r="AM115" i="45"/>
  <c r="AK116" i="45"/>
  <c r="AK117" i="45"/>
  <c r="AK118" i="45"/>
  <c r="AK119" i="45"/>
  <c r="AM119" i="45"/>
  <c r="AK120" i="45"/>
  <c r="AM120" i="45"/>
  <c r="AK121" i="45"/>
  <c r="AK122" i="45"/>
  <c r="AK123" i="45"/>
  <c r="AM123" i="45"/>
  <c r="AK124" i="45"/>
  <c r="AM124" i="45"/>
  <c r="AK125" i="45"/>
  <c r="AM125" i="45"/>
  <c r="AK126" i="45"/>
  <c r="AK127" i="45"/>
  <c r="AK128" i="45"/>
  <c r="AK129" i="45"/>
  <c r="AK130" i="45"/>
  <c r="AK131" i="45"/>
  <c r="AM131" i="45"/>
  <c r="AK132" i="45"/>
  <c r="AK133" i="45"/>
  <c r="AK134" i="45"/>
  <c r="AK135" i="45"/>
  <c r="AM135" i="45"/>
  <c r="AK136" i="45"/>
  <c r="AM136" i="45"/>
  <c r="AK137" i="45"/>
  <c r="AK138" i="45"/>
  <c r="AK139" i="45"/>
  <c r="AM139" i="45"/>
  <c r="AK140" i="45"/>
  <c r="AM140" i="45"/>
  <c r="AK141" i="45"/>
  <c r="AM141" i="45"/>
  <c r="AK142" i="45"/>
  <c r="AK143" i="45"/>
  <c r="AK144" i="45"/>
  <c r="AK405" i="45"/>
  <c r="N405" i="45"/>
  <c r="N144" i="45"/>
  <c r="N143" i="45"/>
  <c r="N142" i="45"/>
  <c r="N141" i="45"/>
  <c r="N140" i="45"/>
  <c r="N139" i="45"/>
  <c r="N138" i="45"/>
  <c r="N137" i="45"/>
  <c r="N136" i="45"/>
  <c r="N135" i="45"/>
  <c r="N134" i="45"/>
  <c r="N133" i="45"/>
  <c r="N132" i="45"/>
  <c r="N131" i="45"/>
  <c r="N130" i="45"/>
  <c r="N129" i="45"/>
  <c r="N128" i="45"/>
  <c r="N127" i="45"/>
  <c r="N126" i="45"/>
  <c r="N125" i="45"/>
  <c r="N124" i="45"/>
  <c r="N123" i="45"/>
  <c r="N122" i="45"/>
  <c r="N121" i="45"/>
  <c r="N120" i="45"/>
  <c r="N119" i="45"/>
  <c r="N118" i="45"/>
  <c r="N117" i="45"/>
  <c r="N116" i="45"/>
  <c r="N115" i="45"/>
  <c r="N114" i="45"/>
  <c r="N113" i="45"/>
  <c r="N112" i="45"/>
  <c r="N111" i="45"/>
  <c r="N110" i="45"/>
  <c r="N109" i="45"/>
  <c r="N108" i="45"/>
  <c r="N107" i="45"/>
  <c r="N106" i="45"/>
  <c r="N105" i="45"/>
  <c r="N104" i="45"/>
  <c r="N103" i="45"/>
  <c r="N102" i="45"/>
  <c r="N101" i="45"/>
  <c r="N100" i="45"/>
  <c r="N99" i="45"/>
  <c r="N98" i="45"/>
  <c r="N97" i="45"/>
  <c r="N96" i="45"/>
  <c r="N95" i="45"/>
  <c r="N94" i="45"/>
  <c r="N93" i="45"/>
  <c r="N92" i="45"/>
  <c r="N91" i="45"/>
  <c r="N90" i="45"/>
  <c r="N89" i="45"/>
  <c r="N88" i="45"/>
  <c r="N87" i="45"/>
  <c r="N86" i="45"/>
  <c r="N85" i="45"/>
  <c r="N84" i="45"/>
  <c r="N83" i="45"/>
  <c r="N82" i="45"/>
  <c r="N81" i="45"/>
  <c r="N80" i="45"/>
  <c r="N79" i="45"/>
  <c r="N78" i="45"/>
  <c r="N77" i="45"/>
  <c r="N13" i="45"/>
  <c r="N12" i="45"/>
  <c r="N11" i="45"/>
  <c r="H14" i="43"/>
  <c r="H18" i="43"/>
  <c r="J20" i="43"/>
  <c r="K20" i="43"/>
  <c r="M20" i="43"/>
  <c r="G12" i="43"/>
  <c r="U34" i="64"/>
  <c r="U35" i="64"/>
  <c r="U30" i="65"/>
  <c r="U31" i="65"/>
  <c r="D16" i="40"/>
  <c r="AN55" i="45"/>
  <c r="AO55" i="45"/>
  <c r="AN23" i="45"/>
  <c r="AP23" i="45"/>
  <c r="AN119" i="45"/>
  <c r="AO119" i="45"/>
  <c r="AN11" i="45"/>
  <c r="AO11" i="45"/>
  <c r="AN87" i="45"/>
  <c r="AP87" i="45"/>
  <c r="AN107" i="45"/>
  <c r="AN43" i="45"/>
  <c r="AO43" i="45"/>
  <c r="AP55" i="45"/>
  <c r="AN139" i="45"/>
  <c r="AO139" i="45"/>
  <c r="AN75" i="45"/>
  <c r="AO75" i="45"/>
  <c r="AN19" i="45"/>
  <c r="AP19" i="45"/>
  <c r="AN133" i="45"/>
  <c r="AO133" i="45"/>
  <c r="AM133" i="45"/>
  <c r="AN121" i="45"/>
  <c r="AP121" i="45"/>
  <c r="AM121" i="45"/>
  <c r="AN113" i="45"/>
  <c r="AM113" i="45"/>
  <c r="AN81" i="45"/>
  <c r="AM81" i="45"/>
  <c r="AN69" i="45"/>
  <c r="AP69" i="45"/>
  <c r="AM69" i="45"/>
  <c r="AN57" i="45"/>
  <c r="AO57" i="45"/>
  <c r="AM57" i="45"/>
  <c r="AN49" i="45"/>
  <c r="AM49" i="45"/>
  <c r="AN41" i="45"/>
  <c r="AO41" i="45"/>
  <c r="AM41" i="45"/>
  <c r="AN33" i="45"/>
  <c r="AO33" i="45"/>
  <c r="AM33" i="45"/>
  <c r="AN25" i="45"/>
  <c r="AO25" i="45"/>
  <c r="AM25" i="45"/>
  <c r="AN17" i="45"/>
  <c r="AM17" i="45"/>
  <c r="AN61" i="45"/>
  <c r="AO61" i="45"/>
  <c r="AN144" i="45"/>
  <c r="AO144" i="45"/>
  <c r="AM144" i="45"/>
  <c r="AN132" i="45"/>
  <c r="AO132" i="45"/>
  <c r="AM132" i="45"/>
  <c r="AN128" i="45"/>
  <c r="AM128" i="45"/>
  <c r="AN116" i="45"/>
  <c r="AP116" i="45"/>
  <c r="AM116" i="45"/>
  <c r="AN112" i="45"/>
  <c r="AO112" i="45"/>
  <c r="AM112" i="45"/>
  <c r="AN100" i="45"/>
  <c r="AP100" i="45"/>
  <c r="AM100" i="45"/>
  <c r="AN96" i="45"/>
  <c r="AO96" i="45"/>
  <c r="AM96" i="45"/>
  <c r="AN84" i="45"/>
  <c r="AP84" i="45"/>
  <c r="AM84" i="45"/>
  <c r="AN80" i="45"/>
  <c r="AO80" i="45"/>
  <c r="AM80" i="45"/>
  <c r="AN68" i="45"/>
  <c r="AP68" i="45"/>
  <c r="AM68" i="45"/>
  <c r="AN64" i="45"/>
  <c r="AO64" i="45"/>
  <c r="AM64" i="45"/>
  <c r="AN52" i="45"/>
  <c r="AP52" i="45"/>
  <c r="AM52" i="45"/>
  <c r="AN48" i="45"/>
  <c r="AO48" i="45"/>
  <c r="AM48" i="45"/>
  <c r="AN36" i="45"/>
  <c r="AP36" i="45"/>
  <c r="AM36" i="45"/>
  <c r="AN32" i="45"/>
  <c r="AO32" i="45"/>
  <c r="AM32" i="45"/>
  <c r="AN20" i="45"/>
  <c r="AP20" i="45"/>
  <c r="AM20" i="45"/>
  <c r="AN16" i="45"/>
  <c r="AO16" i="45"/>
  <c r="AM16" i="45"/>
  <c r="AN136" i="45"/>
  <c r="AO136" i="45"/>
  <c r="AN124" i="45"/>
  <c r="AN115" i="45"/>
  <c r="AP115" i="45"/>
  <c r="AN104" i="45"/>
  <c r="AP104" i="45"/>
  <c r="AN92" i="45"/>
  <c r="AN83" i="45"/>
  <c r="AO83" i="45"/>
  <c r="AN72" i="45"/>
  <c r="AP72" i="45"/>
  <c r="AN60" i="45"/>
  <c r="AN51" i="45"/>
  <c r="AO51" i="45"/>
  <c r="AN40" i="45"/>
  <c r="AO40" i="45"/>
  <c r="AN28" i="45"/>
  <c r="AN137" i="45"/>
  <c r="AM137" i="45"/>
  <c r="AN117" i="45"/>
  <c r="AO117" i="45"/>
  <c r="AM117" i="45"/>
  <c r="AN105" i="45"/>
  <c r="AP105" i="45"/>
  <c r="AM105" i="45"/>
  <c r="AN97" i="45"/>
  <c r="AP97" i="45"/>
  <c r="AM97" i="45"/>
  <c r="AN89" i="45"/>
  <c r="AO89" i="45"/>
  <c r="AM89" i="45"/>
  <c r="AN85" i="45"/>
  <c r="AM85" i="45"/>
  <c r="AN73" i="45"/>
  <c r="AP73" i="45"/>
  <c r="AM73" i="45"/>
  <c r="AN65" i="45"/>
  <c r="AP65" i="45"/>
  <c r="AM65" i="45"/>
  <c r="AN21" i="45"/>
  <c r="AO21" i="45"/>
  <c r="AM21" i="45"/>
  <c r="AN405" i="45"/>
  <c r="AM405" i="45"/>
  <c r="AN143" i="45"/>
  <c r="AO143" i="45"/>
  <c r="AM143" i="45"/>
  <c r="AN127" i="45"/>
  <c r="AO127" i="45"/>
  <c r="AM127" i="45"/>
  <c r="AN111" i="45"/>
  <c r="AP111" i="45"/>
  <c r="AM111" i="45"/>
  <c r="AN95" i="45"/>
  <c r="AP95" i="45"/>
  <c r="AM95" i="45"/>
  <c r="AN79" i="45"/>
  <c r="AP79" i="45"/>
  <c r="AM79" i="45"/>
  <c r="AN63" i="45"/>
  <c r="AP63" i="45"/>
  <c r="AM63" i="45"/>
  <c r="AN47" i="45"/>
  <c r="AP47" i="45"/>
  <c r="AM47" i="45"/>
  <c r="AN31" i="45"/>
  <c r="AP31" i="45"/>
  <c r="AM31" i="45"/>
  <c r="AN15" i="45"/>
  <c r="AP15" i="45"/>
  <c r="AM15" i="45"/>
  <c r="AP119" i="45"/>
  <c r="AN141" i="45"/>
  <c r="AO141" i="45"/>
  <c r="AN135" i="45"/>
  <c r="AO135" i="45"/>
  <c r="AN123" i="45"/>
  <c r="AO123" i="45"/>
  <c r="AN109" i="45"/>
  <c r="AN103" i="45"/>
  <c r="AN91" i="45"/>
  <c r="AN77" i="45"/>
  <c r="AO77" i="45"/>
  <c r="AN71" i="45"/>
  <c r="AN59" i="45"/>
  <c r="AO59" i="45"/>
  <c r="AN45" i="45"/>
  <c r="AP45" i="45"/>
  <c r="AN39" i="45"/>
  <c r="AN27" i="45"/>
  <c r="AN13" i="45"/>
  <c r="AP13" i="45"/>
  <c r="AN129" i="45"/>
  <c r="AO129" i="45"/>
  <c r="AM129" i="45"/>
  <c r="AN101" i="45"/>
  <c r="AP101" i="45"/>
  <c r="AM101" i="45"/>
  <c r="AN53" i="45"/>
  <c r="AP53" i="45"/>
  <c r="AM53" i="45"/>
  <c r="AN37" i="45"/>
  <c r="AO37" i="45"/>
  <c r="AM37" i="45"/>
  <c r="AN125" i="45"/>
  <c r="AP125" i="45"/>
  <c r="AN93" i="45"/>
  <c r="AP93" i="45"/>
  <c r="AN29" i="45"/>
  <c r="AP29" i="45"/>
  <c r="AN142" i="45"/>
  <c r="AP142" i="45"/>
  <c r="AM142" i="45"/>
  <c r="AN138" i="45"/>
  <c r="AP138" i="45"/>
  <c r="AM138" i="45"/>
  <c r="AN134" i="45"/>
  <c r="AP134" i="45"/>
  <c r="AM134" i="45"/>
  <c r="AN130" i="45"/>
  <c r="AP130" i="45"/>
  <c r="AM130" i="45"/>
  <c r="AN126" i="45"/>
  <c r="AP126" i="45"/>
  <c r="AM126" i="45"/>
  <c r="AN122" i="45"/>
  <c r="AP122" i="45"/>
  <c r="AM122" i="45"/>
  <c r="AN118" i="45"/>
  <c r="AP118" i="45"/>
  <c r="AM118" i="45"/>
  <c r="AN114" i="45"/>
  <c r="AP114" i="45"/>
  <c r="AM114" i="45"/>
  <c r="AN110" i="45"/>
  <c r="AP110" i="45"/>
  <c r="AM110" i="45"/>
  <c r="AN106" i="45"/>
  <c r="AP106" i="45"/>
  <c r="AM106" i="45"/>
  <c r="AN102" i="45"/>
  <c r="AP102" i="45"/>
  <c r="AM102" i="45"/>
  <c r="AN98" i="45"/>
  <c r="AP98" i="45"/>
  <c r="AM98" i="45"/>
  <c r="AN94" i="45"/>
  <c r="AP94" i="45"/>
  <c r="AM94" i="45"/>
  <c r="AN90" i="45"/>
  <c r="AP90" i="45"/>
  <c r="AM90" i="45"/>
  <c r="AN86" i="45"/>
  <c r="AP86" i="45"/>
  <c r="AM86" i="45"/>
  <c r="AN82" i="45"/>
  <c r="AP82" i="45"/>
  <c r="AM82" i="45"/>
  <c r="AN78" i="45"/>
  <c r="AP78" i="45"/>
  <c r="AM78" i="45"/>
  <c r="AN74" i="45"/>
  <c r="AP74" i="45"/>
  <c r="AM74" i="45"/>
  <c r="AN70" i="45"/>
  <c r="AP70" i="45"/>
  <c r="AM70" i="45"/>
  <c r="AN66" i="45"/>
  <c r="AP66" i="45"/>
  <c r="AM66" i="45"/>
  <c r="AN62" i="45"/>
  <c r="AP62" i="45"/>
  <c r="AM62" i="45"/>
  <c r="AN58" i="45"/>
  <c r="AP58" i="45"/>
  <c r="AM58" i="45"/>
  <c r="AN54" i="45"/>
  <c r="AP54" i="45"/>
  <c r="AM54" i="45"/>
  <c r="AN50" i="45"/>
  <c r="AP50" i="45"/>
  <c r="AM50" i="45"/>
  <c r="AN46" i="45"/>
  <c r="AP46" i="45"/>
  <c r="AM46" i="45"/>
  <c r="AN42" i="45"/>
  <c r="AP42" i="45"/>
  <c r="AM42" i="45"/>
  <c r="AN38" i="45"/>
  <c r="AP38" i="45"/>
  <c r="AM38" i="45"/>
  <c r="AN34" i="45"/>
  <c r="AP34" i="45"/>
  <c r="AM34" i="45"/>
  <c r="AN30" i="45"/>
  <c r="AP30" i="45"/>
  <c r="AM30" i="45"/>
  <c r="AN26" i="45"/>
  <c r="AP26" i="45"/>
  <c r="AM26" i="45"/>
  <c r="AN22" i="45"/>
  <c r="AP22" i="45"/>
  <c r="AM22" i="45"/>
  <c r="AN18" i="45"/>
  <c r="AP18" i="45"/>
  <c r="AM18" i="45"/>
  <c r="AN14" i="45"/>
  <c r="AP14" i="45"/>
  <c r="AM14" i="45"/>
  <c r="AN140" i="45"/>
  <c r="AO140" i="45"/>
  <c r="AN131" i="45"/>
  <c r="AN120" i="45"/>
  <c r="AO120" i="45"/>
  <c r="AN108" i="45"/>
  <c r="AN99" i="45"/>
  <c r="AO99" i="45"/>
  <c r="AN88" i="45"/>
  <c r="AN76" i="45"/>
  <c r="AN67" i="45"/>
  <c r="AN56" i="45"/>
  <c r="AN44" i="45"/>
  <c r="AN35" i="45"/>
  <c r="AN24" i="45"/>
  <c r="AP24" i="45"/>
  <c r="AN12" i="45"/>
  <c r="AP12" i="45"/>
  <c r="AL25" i="43"/>
  <c r="AL32" i="43"/>
  <c r="AE35" i="43"/>
  <c r="AH45" i="43"/>
  <c r="AL51" i="43"/>
  <c r="AE25" i="43"/>
  <c r="AE32" i="43"/>
  <c r="AE34" i="43"/>
  <c r="AE36" i="43"/>
  <c r="AH43" i="43"/>
  <c r="AE40" i="43"/>
  <c r="AL53" i="43"/>
  <c r="AL52" i="43"/>
  <c r="S18" i="43"/>
  <c r="AE37" i="43"/>
  <c r="AL50" i="43"/>
  <c r="AM10" i="45"/>
  <c r="AO10" i="45"/>
  <c r="AO128" i="45"/>
  <c r="AP128" i="45"/>
  <c r="AP112" i="45"/>
  <c r="AO100" i="45"/>
  <c r="AP96" i="45"/>
  <c r="AO84" i="45"/>
  <c r="AP80" i="45"/>
  <c r="AO68" i="45"/>
  <c r="AP48" i="45"/>
  <c r="AO36" i="45"/>
  <c r="AP32" i="45"/>
  <c r="AO20" i="45"/>
  <c r="AP16" i="45"/>
  <c r="AP141" i="45"/>
  <c r="AO111" i="45"/>
  <c r="AO79" i="45"/>
  <c r="AO63" i="45"/>
  <c r="AO47" i="45"/>
  <c r="AP61" i="45"/>
  <c r="AO29" i="45"/>
  <c r="AP133" i="45"/>
  <c r="AP117" i="45"/>
  <c r="AO105" i="45"/>
  <c r="AO101" i="45"/>
  <c r="AP89" i="45"/>
  <c r="AO69" i="45"/>
  <c r="AP41" i="45"/>
  <c r="AP37" i="45"/>
  <c r="AP99" i="45"/>
  <c r="AP64" i="45"/>
  <c r="AO104" i="45"/>
  <c r="AO19" i="45"/>
  <c r="AP139" i="45"/>
  <c r="AP123" i="45"/>
  <c r="AO15" i="45"/>
  <c r="AP11" i="45"/>
  <c r="AO138" i="45"/>
  <c r="AO130" i="45"/>
  <c r="AO122" i="45"/>
  <c r="AO114" i="45"/>
  <c r="AO106" i="45"/>
  <c r="AO98" i="45"/>
  <c r="AO90" i="45"/>
  <c r="AO82" i="45"/>
  <c r="AO74" i="45"/>
  <c r="AO66" i="45"/>
  <c r="AO58" i="45"/>
  <c r="AO50" i="45"/>
  <c r="AO42" i="45"/>
  <c r="AO34" i="45"/>
  <c r="AO26" i="45"/>
  <c r="AO18" i="45"/>
  <c r="AA34" i="64"/>
  <c r="AA35" i="64"/>
  <c r="AA30" i="65"/>
  <c r="AA31" i="65"/>
  <c r="AP51" i="45"/>
  <c r="AP140" i="45"/>
  <c r="AP136" i="45"/>
  <c r="AP25" i="45"/>
  <c r="AO53" i="45"/>
  <c r="AO97" i="45"/>
  <c r="AO121" i="45"/>
  <c r="AO93" i="45"/>
  <c r="AP75" i="45"/>
  <c r="AO87" i="45"/>
  <c r="AO24" i="45"/>
  <c r="AP57" i="45"/>
  <c r="AO125" i="45"/>
  <c r="AO23" i="45"/>
  <c r="AP43" i="45"/>
  <c r="AP144" i="45"/>
  <c r="AO62" i="45"/>
  <c r="AP59" i="45"/>
  <c r="AP83" i="45"/>
  <c r="AO73" i="45"/>
  <c r="AP21" i="45"/>
  <c r="AP143" i="45"/>
  <c r="AB21" i="41"/>
  <c r="AP33" i="45"/>
  <c r="AO65" i="45"/>
  <c r="AO31" i="45"/>
  <c r="AP132" i="45"/>
  <c r="AO78" i="45"/>
  <c r="AP40" i="45"/>
  <c r="AO95" i="45"/>
  <c r="AO52" i="45"/>
  <c r="AO13" i="45"/>
  <c r="AL54" i="59"/>
  <c r="AO14" i="45"/>
  <c r="AO30" i="45"/>
  <c r="AO46" i="45"/>
  <c r="AO94" i="45"/>
  <c r="AO110" i="45"/>
  <c r="AO126" i="45"/>
  <c r="AO142" i="45"/>
  <c r="AO22" i="45"/>
  <c r="AO38" i="45"/>
  <c r="AO54" i="45"/>
  <c r="AO70" i="45"/>
  <c r="AO86" i="45"/>
  <c r="AO102" i="45"/>
  <c r="AO118" i="45"/>
  <c r="AO134" i="45"/>
  <c r="AO116" i="45"/>
  <c r="AP77" i="45"/>
  <c r="AP127" i="45"/>
  <c r="AH42" i="59"/>
  <c r="AH44" i="59"/>
  <c r="AO12" i="45"/>
  <c r="AO115" i="45"/>
  <c r="AP129" i="45"/>
  <c r="AO107" i="45"/>
  <c r="AP107" i="45"/>
  <c r="AP120" i="45"/>
  <c r="AO76" i="45"/>
  <c r="AP76" i="45"/>
  <c r="AP135" i="45"/>
  <c r="AP44" i="45"/>
  <c r="AO44" i="45"/>
  <c r="AP88" i="45"/>
  <c r="AO88" i="45"/>
  <c r="AP131" i="45"/>
  <c r="AO131" i="45"/>
  <c r="AP103" i="45"/>
  <c r="AO103" i="45"/>
  <c r="AP405" i="45"/>
  <c r="AO405" i="45"/>
  <c r="AO85" i="45"/>
  <c r="AP85" i="45"/>
  <c r="AP124" i="45"/>
  <c r="AO124" i="45"/>
  <c r="AP17" i="45"/>
  <c r="AO17" i="45"/>
  <c r="AO49" i="45"/>
  <c r="AP49" i="45"/>
  <c r="AO113" i="45"/>
  <c r="AP113" i="45"/>
  <c r="AO35" i="45"/>
  <c r="AP35" i="45"/>
  <c r="AO91" i="45"/>
  <c r="AP91" i="45"/>
  <c r="AO28" i="45"/>
  <c r="AP28" i="45"/>
  <c r="AO72" i="45"/>
  <c r="AO56" i="45"/>
  <c r="AP56" i="45"/>
  <c r="AO27" i="45"/>
  <c r="R21" i="41"/>
  <c r="AP27" i="45"/>
  <c r="AO71" i="45"/>
  <c r="AP71" i="45"/>
  <c r="AP109" i="45"/>
  <c r="AO109" i="45"/>
  <c r="AO92" i="45"/>
  <c r="AP92" i="45"/>
  <c r="AO45" i="45"/>
  <c r="AP67" i="45"/>
  <c r="AO67" i="45"/>
  <c r="AP108" i="45"/>
  <c r="AO108" i="45"/>
  <c r="AP39" i="45"/>
  <c r="AO39" i="45"/>
  <c r="AO137" i="45"/>
  <c r="AP137" i="45"/>
  <c r="AP60" i="45"/>
  <c r="AO60" i="45"/>
  <c r="AP81" i="45"/>
  <c r="AO81" i="45"/>
  <c r="AL54" i="43"/>
  <c r="R22" i="41"/>
  <c r="AH42" i="43"/>
  <c r="AE33" i="39"/>
  <c r="AE34" i="64"/>
  <c r="AE35" i="64"/>
  <c r="AE30" i="65"/>
  <c r="AE31" i="65"/>
  <c r="AB22" i="41"/>
  <c r="AB23" i="41"/>
  <c r="AA405" i="45"/>
  <c r="AA144" i="45"/>
  <c r="AA143" i="45"/>
  <c r="AA142" i="45"/>
  <c r="AA141" i="45"/>
  <c r="AA140" i="45"/>
  <c r="AA139" i="45"/>
  <c r="AA138" i="45"/>
  <c r="AA137" i="45"/>
  <c r="AA136" i="45"/>
  <c r="AA135" i="45"/>
  <c r="AA134" i="45"/>
  <c r="AA133" i="45"/>
  <c r="AA132" i="45"/>
  <c r="AA131" i="45"/>
  <c r="AA130" i="45"/>
  <c r="AA129" i="45"/>
  <c r="AA128" i="45"/>
  <c r="AA127" i="45"/>
  <c r="AA126" i="45"/>
  <c r="AA125" i="45"/>
  <c r="AA124" i="45"/>
  <c r="AA123" i="45"/>
  <c r="AA122" i="45"/>
  <c r="AA121" i="45"/>
  <c r="AA120" i="45"/>
  <c r="AA119" i="45"/>
  <c r="AA118" i="45"/>
  <c r="AA117" i="45"/>
  <c r="AA116" i="45"/>
  <c r="AA115" i="45"/>
  <c r="AA114" i="45"/>
  <c r="AA113" i="45"/>
  <c r="AA112" i="45"/>
  <c r="AA111" i="45"/>
  <c r="AA110" i="45"/>
  <c r="AA109" i="45"/>
  <c r="AA108" i="45"/>
  <c r="AA107" i="45"/>
  <c r="AA106" i="45"/>
  <c r="AA105" i="45"/>
  <c r="AA104" i="45"/>
  <c r="AA103" i="45"/>
  <c r="AA102" i="45"/>
  <c r="AA101" i="45"/>
  <c r="AA100" i="45"/>
  <c r="AA99" i="45"/>
  <c r="AA98" i="45"/>
  <c r="AA97" i="45"/>
  <c r="AA96" i="45"/>
  <c r="AA95" i="45"/>
  <c r="AA94" i="45"/>
  <c r="AA93" i="45"/>
  <c r="AA92" i="45"/>
  <c r="AA91" i="45"/>
  <c r="AA90" i="45"/>
  <c r="AA89" i="45"/>
  <c r="AA88" i="45"/>
  <c r="AA87" i="45"/>
  <c r="AA86" i="45"/>
  <c r="AA85" i="45"/>
  <c r="AA84" i="45"/>
  <c r="AA83" i="45"/>
  <c r="AA82" i="45"/>
  <c r="AA81" i="45"/>
  <c r="AA80" i="45"/>
  <c r="AA79" i="45"/>
  <c r="AA78" i="45"/>
  <c r="AA77" i="45"/>
  <c r="AA76" i="45"/>
  <c r="AA75" i="45"/>
  <c r="AA74" i="45"/>
  <c r="AA73" i="45"/>
  <c r="AA72" i="45"/>
  <c r="AA71" i="45"/>
  <c r="AA70" i="45"/>
  <c r="AA69" i="45"/>
  <c r="AA68" i="45"/>
  <c r="AA67" i="45"/>
  <c r="AA66" i="45"/>
  <c r="AA65" i="45"/>
  <c r="AA64" i="45"/>
  <c r="AA63" i="45"/>
  <c r="AA62" i="45"/>
  <c r="AA61" i="45"/>
  <c r="AA60" i="45"/>
  <c r="AA59" i="45"/>
  <c r="AA58" i="45"/>
  <c r="AA57" i="45"/>
  <c r="AA56" i="45"/>
  <c r="AA55" i="45"/>
  <c r="AA54" i="45"/>
  <c r="AA53" i="45"/>
  <c r="AA52" i="45"/>
  <c r="AA51" i="45"/>
  <c r="AA50" i="45"/>
  <c r="AA49" i="45"/>
  <c r="AA48" i="45"/>
  <c r="AA47" i="45"/>
  <c r="AA46" i="45"/>
  <c r="AA45" i="45"/>
  <c r="AA44" i="45"/>
  <c r="AA43" i="45"/>
  <c r="AA42" i="45"/>
  <c r="AA41" i="45"/>
  <c r="AA40" i="45"/>
  <c r="AA39" i="45"/>
  <c r="AA38" i="45"/>
  <c r="AA37" i="45"/>
  <c r="AA36" i="45"/>
  <c r="AA35" i="45"/>
  <c r="AA34" i="45"/>
  <c r="AA33" i="45"/>
  <c r="AA32" i="45"/>
  <c r="AA31" i="45"/>
  <c r="AA30" i="45"/>
  <c r="AA29" i="45"/>
  <c r="AA28" i="45"/>
  <c r="AA27" i="45"/>
  <c r="AA26" i="45"/>
  <c r="AA25" i="45"/>
  <c r="AA24" i="45"/>
  <c r="AA23" i="45"/>
  <c r="AA22" i="45"/>
  <c r="AA21" i="45"/>
  <c r="AA20" i="45"/>
  <c r="AA19" i="45"/>
  <c r="AA18" i="45"/>
  <c r="AA17" i="45"/>
  <c r="AA16" i="45"/>
  <c r="AA15" i="45"/>
  <c r="AA14" i="45"/>
  <c r="AA13" i="45"/>
  <c r="AD33" i="39"/>
  <c r="AD34" i="64"/>
  <c r="AD35" i="64"/>
  <c r="AD30" i="65"/>
  <c r="AD31" i="65"/>
  <c r="AC34" i="64"/>
  <c r="AC35" i="64"/>
  <c r="AC30" i="65"/>
  <c r="AC31" i="65"/>
  <c r="X33" i="39"/>
  <c r="X34" i="64"/>
  <c r="X35" i="64"/>
  <c r="X30" i="65"/>
  <c r="X31" i="65"/>
  <c r="Y33" i="39"/>
  <c r="Y34" i="64"/>
  <c r="Y35" i="64"/>
  <c r="Y30" i="65"/>
  <c r="Y31" i="65"/>
  <c r="Y13" i="41"/>
  <c r="AF71" i="43"/>
  <c r="V6" i="39"/>
  <c r="X6" i="40"/>
  <c r="I62" i="43"/>
  <c r="AD45" i="40"/>
  <c r="AB45" i="40"/>
  <c r="X71" i="43"/>
  <c r="Z5" i="41"/>
  <c r="AH44" i="43"/>
  <c r="G68" i="43"/>
  <c r="AA66" i="43"/>
  <c r="G66" i="43"/>
  <c r="AA64" i="43"/>
  <c r="N64" i="43"/>
  <c r="W15" i="41"/>
  <c r="S7" i="64"/>
  <c r="L64" i="43"/>
  <c r="U15" i="41"/>
  <c r="Q7" i="64"/>
  <c r="K64" i="43"/>
  <c r="T15" i="41"/>
  <c r="P7" i="64"/>
  <c r="J64" i="43"/>
  <c r="S15" i="41"/>
  <c r="O7" i="64"/>
  <c r="I64" i="43"/>
  <c r="R15" i="41"/>
  <c r="N7" i="64"/>
  <c r="H64" i="43"/>
  <c r="Q15" i="41"/>
  <c r="M7" i="64"/>
  <c r="G64" i="43"/>
  <c r="P15" i="41"/>
  <c r="L7" i="64"/>
  <c r="Z6" i="43"/>
  <c r="Q31" i="43"/>
  <c r="M7" i="39"/>
  <c r="O8" i="51"/>
  <c r="Q7" i="39"/>
  <c r="N7" i="39"/>
  <c r="S7" i="39"/>
  <c r="O7" i="39"/>
  <c r="L7" i="39"/>
  <c r="P7" i="39"/>
  <c r="S8" i="49"/>
  <c r="P8" i="51"/>
  <c r="P8" i="50"/>
  <c r="P8" i="49"/>
  <c r="AN20" i="41"/>
  <c r="Q8" i="49"/>
  <c r="Q8" i="77"/>
  <c r="Q8" i="73"/>
  <c r="Q8" i="76"/>
  <c r="Q8" i="71"/>
  <c r="Q8" i="75"/>
  <c r="Q8" i="74"/>
  <c r="R8" i="51"/>
  <c r="R8" i="77"/>
  <c r="R8" i="76"/>
  <c r="R8" i="71"/>
  <c r="R8" i="75"/>
  <c r="R8" i="73"/>
  <c r="R8" i="74"/>
  <c r="N8" i="49"/>
  <c r="N8" i="74"/>
  <c r="N8" i="77"/>
  <c r="N8" i="73"/>
  <c r="N8" i="75"/>
  <c r="N8" i="76"/>
  <c r="N8" i="71"/>
  <c r="U8" i="50"/>
  <c r="U8" i="75"/>
  <c r="U8" i="76"/>
  <c r="U8" i="71"/>
  <c r="U8" i="74"/>
  <c r="U8" i="77"/>
  <c r="U8" i="73"/>
  <c r="O8" i="50"/>
  <c r="P8" i="77"/>
  <c r="P8" i="73"/>
  <c r="P8" i="76"/>
  <c r="P8" i="71"/>
  <c r="P8" i="75"/>
  <c r="P8" i="74"/>
  <c r="O8" i="49"/>
  <c r="S8" i="50"/>
  <c r="S8" i="76"/>
  <c r="S8" i="71"/>
  <c r="S8" i="75"/>
  <c r="S8" i="74"/>
  <c r="S8" i="73"/>
  <c r="S8" i="77"/>
  <c r="O8" i="74"/>
  <c r="O8" i="77"/>
  <c r="O8" i="73"/>
  <c r="O8" i="76"/>
  <c r="O8" i="71"/>
  <c r="O8" i="75"/>
  <c r="Q8" i="51"/>
  <c r="R8" i="50"/>
  <c r="R8" i="49"/>
  <c r="Q8" i="50"/>
  <c r="N8" i="51"/>
  <c r="N8" i="50"/>
  <c r="S8" i="51"/>
  <c r="U8" i="51"/>
  <c r="U8" i="49"/>
  <c r="R23" i="41"/>
  <c r="AD13" i="39"/>
  <c r="U3" i="39"/>
  <c r="T7" i="40"/>
  <c r="Q7" i="40"/>
  <c r="P7" i="40"/>
  <c r="O7" i="40"/>
  <c r="N7" i="40"/>
  <c r="M7" i="40"/>
  <c r="R7" i="40"/>
  <c r="T46" i="40"/>
  <c r="S46" i="40"/>
  <c r="R46" i="40"/>
  <c r="P46" i="40"/>
  <c r="O46" i="40"/>
  <c r="N46" i="40"/>
  <c r="L46" i="40"/>
  <c r="K46" i="40"/>
  <c r="I46" i="40"/>
  <c r="G46" i="40"/>
  <c r="E46" i="40"/>
  <c r="M45" i="40"/>
  <c r="M44" i="40"/>
  <c r="M43" i="40"/>
  <c r="M42" i="40"/>
  <c r="M41" i="40"/>
  <c r="Y16" i="40"/>
  <c r="Y46" i="40"/>
  <c r="W46" i="40"/>
  <c r="U46" i="40"/>
  <c r="J16" i="40"/>
  <c r="J46" i="40"/>
  <c r="H16" i="40"/>
  <c r="H46" i="40"/>
  <c r="F16" i="40"/>
  <c r="F46" i="40"/>
  <c r="D46" i="40"/>
  <c r="C16" i="40"/>
  <c r="W4" i="76"/>
  <c r="W4" i="73"/>
  <c r="W4" i="75"/>
  <c r="W4" i="71"/>
  <c r="W4" i="77"/>
  <c r="W4" i="74"/>
  <c r="M16" i="40"/>
  <c r="M46" i="40"/>
  <c r="W3" i="40"/>
  <c r="W4" i="49"/>
  <c r="W4" i="50"/>
  <c r="W4" i="51"/>
  <c r="C46" i="40"/>
  <c r="AK8" i="40"/>
  <c r="B39" i="10"/>
  <c r="Q46" i="40"/>
  <c r="AB30" i="77"/>
  <c r="X26" i="77"/>
  <c r="Y26" i="51"/>
  <c r="X26" i="71"/>
  <c r="O20" i="73"/>
  <c r="O27" i="75"/>
  <c r="B30" i="74"/>
  <c r="Y35" i="51"/>
  <c r="B28" i="51"/>
  <c r="X18" i="74"/>
  <c r="AB17" i="71"/>
  <c r="G30" i="77"/>
  <c r="G35" i="71"/>
  <c r="Y24" i="74"/>
  <c r="AB24" i="76"/>
  <c r="B18" i="73"/>
  <c r="Y24" i="73"/>
  <c r="U25" i="51"/>
  <c r="B22" i="74"/>
  <c r="O16" i="73"/>
  <c r="Y23" i="75"/>
  <c r="Y21" i="74"/>
  <c r="X22" i="73"/>
  <c r="O28" i="76"/>
  <c r="X18" i="73"/>
  <c r="X20" i="74"/>
  <c r="G18" i="71"/>
  <c r="U33" i="71"/>
  <c r="B25" i="74"/>
  <c r="AB27" i="75"/>
  <c r="X19" i="77"/>
  <c r="G23" i="74"/>
  <c r="Y20" i="51"/>
  <c r="U18" i="77"/>
  <c r="B23" i="51"/>
  <c r="X23" i="77"/>
  <c r="Y27" i="51"/>
  <c r="G21" i="74"/>
  <c r="Y33" i="75"/>
  <c r="G22" i="51"/>
  <c r="U27" i="76"/>
  <c r="J20" i="51"/>
  <c r="J25" i="77"/>
  <c r="B32" i="73"/>
  <c r="J27" i="71"/>
  <c r="AB32" i="74"/>
  <c r="B31" i="77"/>
  <c r="U34" i="73"/>
  <c r="X17" i="73"/>
  <c r="Y24" i="71"/>
  <c r="U26" i="75"/>
  <c r="X31" i="76"/>
  <c r="B26" i="74"/>
  <c r="G34" i="71"/>
  <c r="J20" i="71"/>
  <c r="Y16" i="74"/>
  <c r="G28" i="76"/>
  <c r="AB22" i="77"/>
  <c r="Y17" i="74"/>
  <c r="O19" i="71"/>
  <c r="B16" i="76"/>
  <c r="B32" i="74"/>
  <c r="X24" i="74"/>
  <c r="X23" i="76"/>
  <c r="AB18" i="73"/>
  <c r="Y27" i="75"/>
  <c r="Y17" i="75"/>
  <c r="U30" i="74"/>
  <c r="O33" i="73"/>
  <c r="U22" i="74"/>
  <c r="U32" i="76"/>
  <c r="X16" i="74"/>
  <c r="Y22" i="73"/>
  <c r="O20" i="51"/>
  <c r="Y21" i="73"/>
  <c r="O33" i="74"/>
  <c r="B27" i="71"/>
  <c r="O32" i="75"/>
  <c r="AB28" i="77"/>
  <c r="G16" i="77"/>
  <c r="O23" i="73"/>
  <c r="O35" i="76"/>
  <c r="J28" i="71"/>
  <c r="U31" i="71"/>
  <c r="U20" i="73"/>
  <c r="AB34" i="51"/>
  <c r="J31" i="74"/>
  <c r="B16" i="71"/>
  <c r="X22" i="51"/>
  <c r="AB32" i="76"/>
  <c r="O22" i="75"/>
  <c r="U29" i="71"/>
  <c r="B23" i="76"/>
  <c r="AB32" i="51"/>
  <c r="B30" i="75"/>
  <c r="X31" i="73"/>
  <c r="J33" i="76"/>
  <c r="O27" i="73"/>
  <c r="Y25" i="71"/>
  <c r="Y19" i="74"/>
  <c r="X17" i="75"/>
  <c r="U16" i="73"/>
  <c r="AB35" i="77"/>
  <c r="Y34" i="77"/>
  <c r="B33" i="76"/>
  <c r="J25" i="71"/>
  <c r="X24" i="51"/>
  <c r="B20" i="73"/>
  <c r="B24" i="73"/>
  <c r="U29" i="77"/>
  <c r="U33" i="77"/>
  <c r="X20" i="73"/>
  <c r="U30" i="71"/>
  <c r="J24" i="51"/>
  <c r="B17" i="75"/>
  <c r="U19" i="77"/>
  <c r="G21" i="73"/>
  <c r="B26" i="73"/>
  <c r="X30" i="74"/>
  <c r="U17" i="71"/>
  <c r="Y35" i="74"/>
  <c r="X27" i="73"/>
  <c r="J24" i="75"/>
  <c r="Y18" i="71"/>
  <c r="J25" i="76"/>
  <c r="O34" i="77"/>
  <c r="X28" i="74"/>
  <c r="Y29" i="71"/>
  <c r="Y32" i="74"/>
  <c r="Y24" i="76"/>
  <c r="J33" i="73"/>
  <c r="G17" i="51"/>
  <c r="O25" i="73"/>
  <c r="X31" i="75"/>
  <c r="J31" i="51"/>
  <c r="O17" i="51"/>
  <c r="AB33" i="71"/>
  <c r="Y27" i="76"/>
  <c r="O27" i="74"/>
  <c r="J21" i="77"/>
  <c r="G30" i="75"/>
  <c r="J21" i="76"/>
  <c r="G33" i="71"/>
  <c r="O21" i="73"/>
  <c r="AB25" i="73"/>
  <c r="X25" i="51"/>
  <c r="U22" i="71"/>
  <c r="AB31" i="73"/>
  <c r="Y20" i="71"/>
  <c r="O28" i="71"/>
  <c r="AB28" i="71"/>
  <c r="Y30" i="76"/>
  <c r="O30" i="51"/>
  <c r="J27" i="74"/>
  <c r="AB20" i="76"/>
  <c r="U32" i="74"/>
  <c r="U23" i="76"/>
  <c r="B18" i="74"/>
  <c r="B26" i="77"/>
  <c r="AB20" i="71"/>
  <c r="X22" i="74"/>
  <c r="O27" i="51"/>
  <c r="B28" i="76"/>
  <c r="Y22" i="51"/>
  <c r="O23" i="75"/>
  <c r="G26" i="51"/>
  <c r="Y19" i="51"/>
  <c r="U18" i="73"/>
  <c r="O24" i="77"/>
  <c r="G27" i="74"/>
  <c r="AB26" i="75"/>
  <c r="B35" i="73"/>
  <c r="Y26" i="71"/>
  <c r="Y16" i="71"/>
  <c r="AB29" i="75"/>
  <c r="J32" i="76"/>
  <c r="Y33" i="51"/>
  <c r="O21" i="77"/>
  <c r="AB35" i="73"/>
  <c r="X32" i="74"/>
  <c r="X20" i="75"/>
  <c r="O29" i="51"/>
  <c r="U33" i="74"/>
  <c r="G29" i="76"/>
  <c r="G32" i="71"/>
  <c r="U18" i="75"/>
  <c r="X27" i="51"/>
  <c r="J27" i="77"/>
  <c r="O30" i="76"/>
  <c r="B35" i="51"/>
  <c r="O33" i="76"/>
  <c r="O18" i="77"/>
  <c r="U23" i="71"/>
  <c r="Y31" i="74"/>
  <c r="Y28" i="73"/>
  <c r="B27" i="74"/>
  <c r="Y34" i="73"/>
  <c r="U23" i="75"/>
  <c r="B33" i="74"/>
  <c r="G22" i="76"/>
  <c r="Y33" i="76"/>
  <c r="X28" i="75"/>
  <c r="X32" i="77"/>
  <c r="G34" i="76"/>
  <c r="X25" i="77"/>
  <c r="X27" i="76"/>
  <c r="G29" i="77"/>
  <c r="G35" i="76"/>
  <c r="Y29" i="74"/>
  <c r="X28" i="77"/>
  <c r="B18" i="71"/>
  <c r="Y16" i="76"/>
  <c r="J21" i="74"/>
  <c r="B30" i="73"/>
  <c r="J32" i="51"/>
  <c r="O26" i="77"/>
  <c r="AB35" i="75"/>
  <c r="Y17" i="73"/>
  <c r="AB20" i="51"/>
  <c r="G25" i="74"/>
  <c r="B24" i="77"/>
  <c r="X22" i="76"/>
  <c r="O25" i="51"/>
  <c r="U17" i="76"/>
  <c r="J17" i="76"/>
  <c r="J26" i="73"/>
  <c r="O22" i="73"/>
  <c r="J19" i="75"/>
  <c r="AB21" i="74"/>
  <c r="G32" i="76"/>
  <c r="Y23" i="73"/>
  <c r="X17" i="76"/>
  <c r="G23" i="75"/>
  <c r="G19" i="71"/>
  <c r="AB27" i="73"/>
  <c r="X23" i="51"/>
  <c r="J24" i="73"/>
  <c r="J19" i="74"/>
  <c r="J28" i="51"/>
  <c r="G20" i="73"/>
  <c r="O35" i="73"/>
  <c r="Y34" i="75"/>
  <c r="U18" i="76"/>
  <c r="X34" i="74"/>
  <c r="J28" i="74"/>
  <c r="U26" i="76"/>
  <c r="U16" i="75"/>
  <c r="Y31" i="73"/>
  <c r="O31" i="77"/>
  <c r="G18" i="74"/>
  <c r="O29" i="73"/>
  <c r="Y19" i="77"/>
  <c r="X20" i="71"/>
  <c r="Y29" i="75"/>
  <c r="AB25" i="75"/>
  <c r="Y17" i="51"/>
  <c r="J34" i="73"/>
  <c r="Y24" i="77"/>
  <c r="X23" i="73"/>
  <c r="U28" i="76"/>
  <c r="Y29" i="73"/>
  <c r="Y18" i="73"/>
  <c r="U18" i="71"/>
  <c r="O26" i="75"/>
  <c r="G17" i="77"/>
  <c r="G26" i="77"/>
  <c r="O32" i="73"/>
  <c r="AB32" i="71"/>
  <c r="G21" i="75"/>
  <c r="G22" i="71"/>
  <c r="X24" i="76"/>
  <c r="U20" i="74"/>
  <c r="U21" i="77"/>
  <c r="X34" i="73"/>
  <c r="O18" i="76"/>
  <c r="U28" i="73"/>
  <c r="U25" i="77"/>
  <c r="G22" i="73"/>
  <c r="X24" i="77"/>
  <c r="AB34" i="74"/>
  <c r="X17" i="77"/>
  <c r="Y17" i="71"/>
  <c r="O19" i="73"/>
  <c r="G31" i="76"/>
  <c r="Y30" i="73"/>
  <c r="J25" i="51"/>
  <c r="G23" i="71"/>
  <c r="B17" i="77"/>
  <c r="O31" i="76"/>
  <c r="U24" i="71"/>
  <c r="AB33" i="51"/>
  <c r="B24" i="75"/>
  <c r="O25" i="75"/>
  <c r="G21" i="71"/>
  <c r="O18" i="75"/>
  <c r="J20" i="73"/>
  <c r="X19" i="76"/>
  <c r="X31" i="71"/>
  <c r="U25" i="75"/>
  <c r="Y34" i="76"/>
  <c r="O20" i="75"/>
  <c r="B35" i="74"/>
  <c r="B25" i="51"/>
  <c r="Y31" i="71"/>
  <c r="U26" i="77"/>
  <c r="G28" i="51"/>
  <c r="B22" i="73"/>
  <c r="X32" i="75"/>
  <c r="B25" i="71"/>
  <c r="J32" i="75"/>
  <c r="J26" i="71"/>
  <c r="X16" i="76"/>
  <c r="O17" i="71"/>
  <c r="X23" i="74"/>
  <c r="AB19" i="74"/>
  <c r="B19" i="74"/>
  <c r="J30" i="74"/>
  <c r="X29" i="73"/>
  <c r="Y18" i="74"/>
  <c r="B20" i="51"/>
  <c r="X22" i="75"/>
  <c r="B34" i="51"/>
  <c r="Y35" i="71"/>
  <c r="J22" i="71"/>
  <c r="G19" i="76"/>
  <c r="AB20" i="74"/>
  <c r="AB34" i="76"/>
  <c r="X26" i="51"/>
  <c r="O28" i="51"/>
  <c r="X25" i="73"/>
  <c r="Y18" i="76"/>
  <c r="Y26" i="74"/>
  <c r="J26" i="75"/>
  <c r="X32" i="76"/>
  <c r="AB28" i="51"/>
  <c r="X26" i="75"/>
  <c r="O33" i="75"/>
  <c r="B34" i="77"/>
  <c r="B23" i="71"/>
  <c r="AB35" i="74"/>
  <c r="AB18" i="75"/>
  <c r="X27" i="71"/>
  <c r="J21" i="51"/>
  <c r="J21" i="71"/>
  <c r="G26" i="76"/>
  <c r="X30" i="75"/>
  <c r="AB28" i="75"/>
  <c r="X19" i="75"/>
  <c r="G25" i="51"/>
  <c r="AB34" i="73"/>
  <c r="G22" i="74"/>
  <c r="B17" i="71"/>
  <c r="O35" i="74"/>
  <c r="O16" i="71"/>
  <c r="G18" i="73"/>
  <c r="U23" i="51"/>
  <c r="O22" i="51"/>
  <c r="U32" i="71"/>
  <c r="AB20" i="77"/>
  <c r="J32" i="71"/>
  <c r="J35" i="77"/>
  <c r="O24" i="74"/>
  <c r="O35" i="75"/>
  <c r="O24" i="73"/>
  <c r="U31" i="76"/>
  <c r="U19" i="51"/>
  <c r="J22" i="76"/>
  <c r="B25" i="73"/>
  <c r="AB24" i="71"/>
  <c r="AB23" i="76"/>
  <c r="AB28" i="74"/>
  <c r="U17" i="73"/>
  <c r="U34" i="77"/>
  <c r="Y28" i="71"/>
  <c r="O26" i="73"/>
  <c r="Y21" i="71"/>
  <c r="B33" i="73"/>
  <c r="U32" i="75"/>
  <c r="B21" i="51"/>
  <c r="X16" i="77"/>
  <c r="B29" i="71"/>
  <c r="J27" i="73"/>
  <c r="G34" i="77"/>
  <c r="AB24" i="73"/>
  <c r="AB16" i="73"/>
  <c r="U27" i="74"/>
  <c r="B34" i="74"/>
  <c r="B31" i="73"/>
  <c r="Y32" i="75"/>
  <c r="X30" i="76"/>
  <c r="J20" i="76"/>
  <c r="X23" i="75"/>
  <c r="G28" i="75"/>
  <c r="B35" i="75"/>
  <c r="O17" i="75"/>
  <c r="U32" i="73"/>
  <c r="G26" i="73"/>
  <c r="O27" i="77"/>
  <c r="G16" i="76"/>
  <c r="G35" i="77"/>
  <c r="AB25" i="77"/>
  <c r="B29" i="76"/>
  <c r="G27" i="75"/>
  <c r="B17" i="51"/>
  <c r="O26" i="71"/>
  <c r="AB31" i="76"/>
  <c r="U27" i="71"/>
  <c r="J18" i="77"/>
  <c r="Y27" i="74"/>
  <c r="Y22" i="77"/>
  <c r="X16" i="71"/>
  <c r="G16" i="75"/>
  <c r="O26" i="76"/>
  <c r="B22" i="76"/>
  <c r="B29" i="74"/>
  <c r="G24" i="73"/>
  <c r="G26" i="74"/>
  <c r="J32" i="73"/>
  <c r="Y19" i="75"/>
  <c r="U22" i="73"/>
  <c r="X29" i="51"/>
  <c r="AB21" i="71"/>
  <c r="U34" i="74"/>
  <c r="U22" i="77"/>
  <c r="Y28" i="75"/>
  <c r="Y34" i="74"/>
  <c r="B33" i="75"/>
  <c r="AB19" i="77"/>
  <c r="B29" i="51"/>
  <c r="AB17" i="74"/>
  <c r="Y16" i="77"/>
  <c r="J27" i="51"/>
  <c r="Y31" i="77"/>
  <c r="O22" i="76"/>
  <c r="U34" i="76"/>
  <c r="Y28" i="76"/>
  <c r="AB27" i="51"/>
  <c r="G20" i="75"/>
  <c r="J35" i="73"/>
  <c r="J30" i="77"/>
  <c r="X31" i="74"/>
  <c r="J29" i="51"/>
  <c r="G24" i="74"/>
  <c r="AB23" i="51"/>
  <c r="B26" i="75"/>
  <c r="Y28" i="77"/>
  <c r="U28" i="74"/>
  <c r="O19" i="77"/>
  <c r="X27" i="74"/>
  <c r="G19" i="51"/>
  <c r="O32" i="71"/>
  <c r="AB22" i="71"/>
  <c r="X16" i="73"/>
  <c r="Y23" i="74"/>
  <c r="U21" i="73"/>
  <c r="J22" i="75"/>
  <c r="B26" i="51"/>
  <c r="G17" i="75"/>
  <c r="O21" i="71"/>
  <c r="X34" i="51"/>
  <c r="B34" i="76"/>
  <c r="J17" i="77"/>
  <c r="O16" i="75"/>
  <c r="Y23" i="51"/>
  <c r="B18" i="76"/>
  <c r="B28" i="77"/>
  <c r="U22" i="76"/>
  <c r="O22" i="77"/>
  <c r="G27" i="71"/>
  <c r="X21" i="51"/>
  <c r="O29" i="71"/>
  <c r="U24" i="51"/>
  <c r="B21" i="76"/>
  <c r="B19" i="77"/>
  <c r="X18" i="51"/>
  <c r="Y28" i="74"/>
  <c r="Y21" i="77"/>
  <c r="U27" i="75"/>
  <c r="U30" i="51"/>
  <c r="AB30" i="74"/>
  <c r="O30" i="77"/>
  <c r="O31" i="71"/>
  <c r="O22" i="71"/>
  <c r="U21" i="75"/>
  <c r="AB29" i="73"/>
  <c r="G30" i="76"/>
  <c r="O34" i="74"/>
  <c r="O32" i="77"/>
  <c r="Y30" i="75"/>
  <c r="U17" i="77"/>
  <c r="X27" i="77"/>
  <c r="J31" i="73"/>
  <c r="B30" i="77"/>
  <c r="B16" i="75"/>
  <c r="G29" i="74"/>
  <c r="G34" i="74"/>
  <c r="X21" i="76"/>
  <c r="X33" i="74"/>
  <c r="B25" i="76"/>
  <c r="X33" i="76"/>
  <c r="Y30" i="71"/>
  <c r="G26" i="71"/>
  <c r="G29" i="71"/>
  <c r="O30" i="74"/>
  <c r="O21" i="74"/>
  <c r="AB22" i="73"/>
  <c r="U22" i="51"/>
  <c r="AB23" i="73"/>
  <c r="J16" i="74"/>
  <c r="G32" i="74"/>
  <c r="Y30" i="74"/>
  <c r="AB23" i="71"/>
  <c r="G18" i="77"/>
  <c r="Y23" i="77"/>
  <c r="AB21" i="73"/>
  <c r="G27" i="76"/>
  <c r="AB34" i="77"/>
  <c r="O18" i="71"/>
  <c r="J24" i="77"/>
  <c r="J29" i="73"/>
  <c r="G33" i="74"/>
  <c r="Y29" i="76"/>
  <c r="J34" i="74"/>
  <c r="U27" i="73"/>
  <c r="X33" i="71"/>
  <c r="U30" i="76"/>
  <c r="B30" i="71"/>
  <c r="J35" i="74"/>
  <c r="O32" i="76"/>
  <c r="G31" i="71"/>
  <c r="B25" i="77"/>
  <c r="O18" i="73"/>
  <c r="AB31" i="51"/>
  <c r="O31" i="73"/>
  <c r="O29" i="77"/>
  <c r="O26" i="74"/>
  <c r="AB19" i="76"/>
  <c r="AB26" i="73"/>
  <c r="G21" i="77"/>
  <c r="U28" i="77"/>
  <c r="O32" i="74"/>
  <c r="X24" i="71"/>
  <c r="U34" i="71"/>
  <c r="J28" i="75"/>
  <c r="J30" i="76"/>
  <c r="B35" i="71"/>
  <c r="G35" i="74"/>
  <c r="O35" i="51"/>
  <c r="U33" i="75"/>
  <c r="G20" i="74"/>
  <c r="G18" i="76"/>
  <c r="G29" i="75"/>
  <c r="O24" i="71"/>
  <c r="Y31" i="75"/>
  <c r="AB23" i="77"/>
  <c r="B31" i="51"/>
  <c r="U27" i="51"/>
  <c r="X19" i="51"/>
  <c r="G18" i="75"/>
  <c r="O23" i="71"/>
  <c r="Y21" i="75"/>
  <c r="O34" i="76"/>
  <c r="X33" i="51"/>
  <c r="J16" i="71"/>
  <c r="J31" i="76"/>
  <c r="X34" i="75"/>
  <c r="O29" i="76"/>
  <c r="Y35" i="73"/>
  <c r="U29" i="73"/>
  <c r="Y20" i="75"/>
  <c r="AB29" i="74"/>
  <c r="Y33" i="77"/>
  <c r="X28" i="76"/>
  <c r="B33" i="51"/>
  <c r="Y29" i="77"/>
  <c r="U33" i="76"/>
  <c r="J29" i="76"/>
  <c r="U17" i="75"/>
  <c r="Y22" i="76"/>
  <c r="X26" i="74"/>
  <c r="Y27" i="71"/>
  <c r="G22" i="75"/>
  <c r="U16" i="77"/>
  <c r="U23" i="74"/>
  <c r="B33" i="77"/>
  <c r="AB35" i="51"/>
  <c r="Y16" i="73"/>
  <c r="B22" i="51"/>
  <c r="B16" i="51"/>
  <c r="U21" i="74"/>
  <c r="G19" i="75"/>
  <c r="J16" i="51"/>
  <c r="B27" i="75"/>
  <c r="O19" i="74"/>
  <c r="G16" i="71"/>
  <c r="O31" i="51"/>
  <c r="U25" i="76"/>
  <c r="Y31" i="76"/>
  <c r="J23" i="71"/>
  <c r="B24" i="74"/>
  <c r="U16" i="51"/>
  <c r="X32" i="71"/>
  <c r="J34" i="75"/>
  <c r="B35" i="76"/>
  <c r="Y20" i="74"/>
  <c r="X18" i="77"/>
  <c r="X28" i="71"/>
  <c r="X22" i="71"/>
  <c r="O32" i="51"/>
  <c r="AB29" i="71"/>
  <c r="AB29" i="76"/>
  <c r="U25" i="73"/>
  <c r="O25" i="76"/>
  <c r="J20" i="74"/>
  <c r="J33" i="77"/>
  <c r="G35" i="73"/>
  <c r="J20" i="75"/>
  <c r="Y27" i="73"/>
  <c r="AB24" i="75"/>
  <c r="X30" i="71"/>
  <c r="U18" i="74"/>
  <c r="X34" i="71"/>
  <c r="U29" i="75"/>
  <c r="J18" i="73"/>
  <c r="Y35" i="76"/>
  <c r="AB16" i="51"/>
  <c r="J33" i="74"/>
  <c r="Y26" i="76"/>
  <c r="U18" i="51"/>
  <c r="G30" i="71"/>
  <c r="O20" i="77"/>
  <c r="G17" i="76"/>
  <c r="U29" i="76"/>
  <c r="AB18" i="51"/>
  <c r="B21" i="73"/>
  <c r="U19" i="74"/>
  <c r="Y25" i="51"/>
  <c r="AB18" i="71"/>
  <c r="G31" i="77"/>
  <c r="U16" i="74"/>
  <c r="U20" i="76"/>
  <c r="G32" i="77"/>
  <c r="U26" i="71"/>
  <c r="G34" i="73"/>
  <c r="B31" i="76"/>
  <c r="G25" i="71"/>
  <c r="AB21" i="76"/>
  <c r="X33" i="77"/>
  <c r="O26" i="51"/>
  <c r="J24" i="74"/>
  <c r="G27" i="77"/>
  <c r="U24" i="77"/>
  <c r="Y25" i="76"/>
  <c r="Y24" i="51"/>
  <c r="Y26" i="75"/>
  <c r="Y22" i="75"/>
  <c r="G31" i="74"/>
  <c r="J26" i="74"/>
  <c r="X32" i="51"/>
  <c r="O35" i="77"/>
  <c r="O17" i="74"/>
  <c r="J32" i="77"/>
  <c r="O20" i="74"/>
  <c r="Y30" i="77"/>
  <c r="G24" i="75"/>
  <c r="J23" i="74"/>
  <c r="O16" i="51"/>
  <c r="U16" i="76"/>
  <c r="Y26" i="77"/>
  <c r="O28" i="77"/>
  <c r="G17" i="74"/>
  <c r="Y32" i="73"/>
  <c r="AB17" i="77"/>
  <c r="B21" i="77"/>
  <c r="AB34" i="75"/>
  <c r="O27" i="76"/>
  <c r="B30" i="76"/>
  <c r="O31" i="74"/>
  <c r="AB22" i="74"/>
  <c r="J18" i="51"/>
  <c r="U21" i="71"/>
  <c r="Y19" i="71"/>
  <c r="J19" i="76"/>
  <c r="J22" i="51"/>
  <c r="X26" i="76"/>
  <c r="B27" i="76"/>
  <c r="AB33" i="74"/>
  <c r="AB32" i="73"/>
  <c r="O34" i="75"/>
  <c r="X31" i="77"/>
  <c r="X21" i="77"/>
  <c r="B32" i="51"/>
  <c r="Y33" i="71"/>
  <c r="B20" i="74"/>
  <c r="AB23" i="75"/>
  <c r="B25" i="75"/>
  <c r="AB31" i="75"/>
  <c r="X33" i="73"/>
  <c r="G33" i="51"/>
  <c r="O16" i="76"/>
  <c r="J24" i="76"/>
  <c r="U34" i="51"/>
  <c r="J33" i="75"/>
  <c r="G35" i="51"/>
  <c r="B32" i="71"/>
  <c r="AB30" i="76"/>
  <c r="X29" i="75"/>
  <c r="U17" i="51"/>
  <c r="J35" i="71"/>
  <c r="B30" i="51"/>
  <c r="U31" i="77"/>
  <c r="G29" i="51"/>
  <c r="U16" i="71"/>
  <c r="O33" i="77"/>
  <c r="J17" i="75"/>
  <c r="B19" i="51"/>
  <c r="O23" i="74"/>
  <c r="B31" i="71"/>
  <c r="B24" i="71"/>
  <c r="AB29" i="51"/>
  <c r="U23" i="73"/>
  <c r="B23" i="74"/>
  <c r="G17" i="73"/>
  <c r="G33" i="73"/>
  <c r="G23" i="73"/>
  <c r="O24" i="51"/>
  <c r="Y25" i="73"/>
  <c r="Y31" i="51"/>
  <c r="O19" i="76"/>
  <c r="B29" i="77"/>
  <c r="O25" i="71"/>
  <c r="J23" i="51"/>
  <c r="X21" i="74"/>
  <c r="O30" i="73"/>
  <c r="X27" i="75"/>
  <c r="G30" i="51"/>
  <c r="AB21" i="77"/>
  <c r="U25" i="71"/>
  <c r="X18" i="71"/>
  <c r="AB30" i="71"/>
  <c r="O19" i="75"/>
  <c r="B34" i="71"/>
  <c r="J17" i="73"/>
  <c r="O18" i="74"/>
  <c r="AB31" i="74"/>
  <c r="J31" i="77"/>
  <c r="J18" i="76"/>
  <c r="J16" i="73"/>
  <c r="G24" i="51"/>
  <c r="B32" i="77"/>
  <c r="J28" i="73"/>
  <c r="AB16" i="74"/>
  <c r="X30" i="77"/>
  <c r="J33" i="71"/>
  <c r="AB26" i="74"/>
  <c r="B28" i="73"/>
  <c r="Y16" i="51"/>
  <c r="X25" i="74"/>
  <c r="AB27" i="74"/>
  <c r="J35" i="51"/>
  <c r="O34" i="73"/>
  <c r="X19" i="71"/>
  <c r="O27" i="71"/>
  <c r="U20" i="77"/>
  <c r="Y25" i="77"/>
  <c r="AB20" i="73"/>
  <c r="Y29" i="51"/>
  <c r="B19" i="76"/>
  <c r="X34" i="76"/>
  <c r="J29" i="74"/>
  <c r="Y27" i="77"/>
  <c r="J30" i="75"/>
  <c r="O28" i="73"/>
  <c r="J21" i="75"/>
  <c r="G17" i="71"/>
  <c r="X20" i="51"/>
  <c r="J27" i="75"/>
  <c r="J31" i="75"/>
  <c r="X17" i="71"/>
  <c r="O35" i="71"/>
  <c r="AB35" i="71"/>
  <c r="O17" i="77"/>
  <c r="G24" i="71"/>
  <c r="X21" i="75"/>
  <c r="X29" i="77"/>
  <c r="Y20" i="77"/>
  <c r="B22" i="77"/>
  <c r="J21" i="73"/>
  <c r="O28" i="75"/>
  <c r="U28" i="71"/>
  <c r="J16" i="76"/>
  <c r="Y23" i="76"/>
  <c r="J22" i="74"/>
  <c r="O16" i="77"/>
  <c r="X34" i="77"/>
  <c r="U20" i="71"/>
  <c r="J26" i="51"/>
  <c r="U30" i="73"/>
  <c r="B20" i="71"/>
  <c r="AB19" i="71"/>
  <c r="AB17" i="73"/>
  <c r="B29" i="73"/>
  <c r="O30" i="75"/>
  <c r="J25" i="74"/>
  <c r="AB33" i="73"/>
  <c r="B28" i="71"/>
  <c r="B18" i="75"/>
  <c r="B16" i="73"/>
  <c r="Y26" i="73"/>
  <c r="AB28" i="73"/>
  <c r="AB26" i="77"/>
  <c r="Y23" i="71"/>
  <c r="G29" i="73"/>
  <c r="U29" i="51"/>
  <c r="J29" i="77"/>
  <c r="Y16" i="75"/>
  <c r="U33" i="73"/>
  <c r="G24" i="76"/>
  <c r="AB19" i="51"/>
  <c r="O17" i="73"/>
  <c r="AB18" i="74"/>
  <c r="J33" i="51"/>
  <c r="O17" i="76"/>
  <c r="O29" i="75"/>
  <c r="U25" i="74"/>
  <c r="U32" i="51"/>
  <c r="B23" i="73"/>
  <c r="AB27" i="77"/>
  <c r="B34" i="75"/>
  <c r="J22" i="77"/>
  <c r="J20" i="77"/>
  <c r="B20" i="75"/>
  <c r="X29" i="74"/>
  <c r="X25" i="71"/>
  <c r="B16" i="74"/>
  <c r="X26" i="73"/>
  <c r="U24" i="76"/>
  <c r="X29" i="71"/>
  <c r="X17" i="74"/>
  <c r="G20" i="77"/>
  <c r="O16" i="74"/>
  <c r="AB25" i="76"/>
  <c r="G28" i="74"/>
  <c r="AB23" i="74"/>
  <c r="G20" i="71"/>
  <c r="G34" i="75"/>
  <c r="X20" i="77"/>
  <c r="J19" i="71"/>
  <c r="Y18" i="77"/>
  <c r="X30" i="73"/>
  <c r="G22" i="77"/>
  <c r="AB26" i="51"/>
  <c r="B27" i="73"/>
  <c r="O19" i="51"/>
  <c r="O25" i="77"/>
  <c r="U22" i="75"/>
  <c r="G25" i="73"/>
  <c r="Y32" i="51"/>
  <c r="X19" i="74"/>
  <c r="O25" i="74"/>
  <c r="B24" i="76"/>
  <c r="U31" i="75"/>
  <c r="J25" i="73"/>
  <c r="J27" i="76"/>
  <c r="O21" i="76"/>
  <c r="O24" i="75"/>
  <c r="O18" i="51"/>
  <c r="AB30" i="51"/>
  <c r="J30" i="73"/>
  <c r="AB22" i="75"/>
  <c r="Y22" i="71"/>
  <c r="Y19" i="73"/>
  <c r="AB33" i="77"/>
  <c r="B17" i="76"/>
  <c r="AB18" i="77"/>
  <c r="J18" i="74"/>
  <c r="AB33" i="75"/>
  <c r="X24" i="73"/>
  <c r="B33" i="71"/>
  <c r="G19" i="74"/>
  <c r="U28" i="75"/>
  <c r="O31" i="75"/>
  <c r="B16" i="77"/>
  <c r="AB35" i="76"/>
  <c r="J30" i="71"/>
  <c r="B24" i="51"/>
  <c r="G30" i="74"/>
  <c r="Y32" i="71"/>
  <c r="U19" i="75"/>
  <c r="B22" i="75"/>
  <c r="J18" i="71"/>
  <c r="G33" i="75"/>
  <c r="AB19" i="73"/>
  <c r="G33" i="77"/>
  <c r="U24" i="74"/>
  <c r="Y34" i="51"/>
  <c r="J24" i="71"/>
  <c r="J23" i="73"/>
  <c r="AB25" i="74"/>
  <c r="G35" i="75"/>
  <c r="X22" i="77"/>
  <c r="G31" i="75"/>
  <c r="U30" i="75"/>
  <c r="AB16" i="71"/>
  <c r="Y32" i="77"/>
  <c r="J31" i="71"/>
  <c r="X19" i="73"/>
  <c r="O29" i="74"/>
  <c r="X29" i="76"/>
  <c r="J28" i="77"/>
  <c r="G19" i="73"/>
  <c r="Y30" i="51"/>
  <c r="J16" i="77"/>
  <c r="AB31" i="71"/>
  <c r="X28" i="73"/>
  <c r="Y33" i="73"/>
  <c r="B19" i="71"/>
  <c r="AB26" i="76"/>
  <c r="U30" i="77"/>
  <c r="U19" i="71"/>
  <c r="B17" i="73"/>
  <c r="G23" i="76"/>
  <c r="AB24" i="51"/>
  <c r="B26" i="71"/>
  <c r="J32" i="74"/>
  <c r="G16" i="74"/>
  <c r="G28" i="71"/>
  <c r="AB25" i="71"/>
  <c r="G19" i="77"/>
  <c r="AB30" i="75"/>
  <c r="O21" i="51"/>
  <c r="B28" i="74"/>
  <c r="AB33" i="76"/>
  <c r="X28" i="51"/>
  <c r="G33" i="76"/>
  <c r="G30" i="73"/>
  <c r="X18" i="75"/>
  <c r="J29" i="75"/>
  <c r="U31" i="73"/>
  <c r="J19" i="73"/>
  <c r="AB24" i="77"/>
  <c r="U23" i="77"/>
  <c r="X21" i="73"/>
  <c r="Y21" i="51"/>
  <c r="X17" i="51"/>
  <c r="J35" i="75"/>
  <c r="G27" i="73"/>
  <c r="B29" i="75"/>
  <c r="Y17" i="76"/>
  <c r="G27" i="51"/>
  <c r="O23" i="77"/>
  <c r="AB34" i="71"/>
  <c r="G32" i="51"/>
  <c r="U24" i="73"/>
  <c r="O28" i="74"/>
  <c r="G21" i="51"/>
  <c r="B20" i="77"/>
  <c r="Y33" i="74"/>
  <c r="B17" i="74"/>
  <c r="O34" i="71"/>
  <c r="U26" i="74"/>
  <c r="O20" i="71"/>
  <c r="O20" i="76"/>
  <c r="AB18" i="76"/>
  <c r="J17" i="74"/>
  <c r="J28" i="76"/>
  <c r="AB16" i="77"/>
  <c r="G25" i="76"/>
  <c r="J34" i="77"/>
  <c r="U17" i="74"/>
  <c r="X16" i="51"/>
  <c r="AB20" i="75"/>
  <c r="X16" i="75"/>
  <c r="U34" i="75"/>
  <c r="X23" i="71"/>
  <c r="J19" i="51"/>
  <c r="U26" i="73"/>
  <c r="G32" i="75"/>
  <c r="J17" i="51"/>
  <c r="X25" i="76"/>
  <c r="O21" i="75"/>
  <c r="B27" i="77"/>
  <c r="Y32" i="76"/>
  <c r="Y20" i="73"/>
  <c r="U28" i="51"/>
  <c r="U29" i="74"/>
  <c r="AB17" i="76"/>
  <c r="Y21" i="76"/>
  <c r="U27" i="77"/>
  <c r="U32" i="77"/>
  <c r="AB32" i="77"/>
  <c r="J25" i="75"/>
  <c r="Y25" i="74"/>
  <c r="AB25" i="51"/>
  <c r="O23" i="51"/>
  <c r="G34" i="51"/>
  <c r="AB22" i="51"/>
  <c r="U21" i="51"/>
  <c r="J23" i="77"/>
  <c r="B19" i="75"/>
  <c r="Y35" i="77"/>
  <c r="J26" i="76"/>
  <c r="AB19" i="75"/>
  <c r="B31" i="75"/>
  <c r="J23" i="75"/>
  <c r="O33" i="51"/>
  <c r="J34" i="76"/>
  <c r="Y25" i="75"/>
  <c r="Y18" i="75"/>
  <c r="O33" i="71"/>
  <c r="B34" i="73"/>
  <c r="B23" i="75"/>
  <c r="G23" i="77"/>
  <c r="J16" i="75"/>
  <c r="AB29" i="77"/>
  <c r="B27" i="51"/>
  <c r="G32" i="73"/>
  <c r="B18" i="77"/>
  <c r="O23" i="76"/>
  <c r="Y24" i="75"/>
  <c r="O30" i="71"/>
  <c r="B28" i="75"/>
  <c r="AB24" i="74"/>
  <c r="G16" i="73"/>
  <c r="J19" i="77"/>
  <c r="AB27" i="76"/>
  <c r="G16" i="51"/>
  <c r="J23" i="76"/>
  <c r="J26" i="77"/>
  <c r="B18" i="51"/>
  <c r="X24" i="75"/>
  <c r="U20" i="51"/>
  <c r="G20" i="76"/>
  <c r="Y28" i="51"/>
  <c r="U21" i="76"/>
  <c r="AB16" i="75"/>
  <c r="AB22" i="76"/>
  <c r="J34" i="51"/>
  <c r="Y17" i="77"/>
  <c r="AB30" i="73"/>
  <c r="U31" i="51"/>
  <c r="G28" i="77"/>
  <c r="B31" i="74"/>
  <c r="Y34" i="71"/>
  <c r="AB17" i="51"/>
  <c r="B19" i="73"/>
  <c r="X32" i="73"/>
  <c r="J17" i="71"/>
  <c r="AB26" i="71"/>
  <c r="AB17" i="75"/>
  <c r="B22" i="71"/>
  <c r="J18" i="75"/>
  <c r="B21" i="75"/>
  <c r="Y20" i="76"/>
  <c r="U19" i="76"/>
  <c r="G25" i="77"/>
  <c r="X25" i="75"/>
  <c r="Y22" i="74"/>
  <c r="U24" i="75"/>
  <c r="B21" i="74"/>
  <c r="U26" i="51"/>
  <c r="G20" i="51"/>
  <c r="J29" i="71"/>
  <c r="G23" i="51"/>
  <c r="U33" i="51"/>
  <c r="B32" i="76"/>
  <c r="G21" i="76"/>
  <c r="G31" i="51"/>
  <c r="AB16" i="76"/>
  <c r="G24" i="77"/>
  <c r="AB27" i="71"/>
  <c r="AB32" i="75"/>
  <c r="X31" i="51"/>
  <c r="G31" i="73"/>
  <c r="O22" i="74"/>
  <c r="X21" i="71"/>
  <c r="B23" i="77"/>
  <c r="B35" i="77"/>
  <c r="U31" i="74"/>
  <c r="J22" i="73"/>
  <c r="AB21" i="51"/>
  <c r="G28" i="73"/>
  <c r="X18" i="76"/>
  <c r="AB28" i="76"/>
  <c r="B21" i="71"/>
  <c r="Y19" i="76"/>
  <c r="J30" i="51"/>
  <c r="Y35" i="75"/>
  <c r="G18" i="51"/>
  <c r="X33" i="75"/>
  <c r="J35" i="76"/>
  <c r="AB21" i="75"/>
  <c r="AB31" i="77"/>
  <c r="O24" i="76"/>
  <c r="U19" i="73"/>
  <c r="J34" i="71"/>
  <c r="X30" i="51"/>
  <c r="X20" i="76"/>
  <c r="G25" i="75"/>
  <c r="G26" i="75"/>
  <c r="O34" i="51"/>
  <c r="B20" i="76"/>
  <c r="B32" i="75"/>
  <c r="U20" i="75"/>
  <c r="Y18" i="51"/>
  <c r="B26" i="76"/>
  <c r="AB36" i="74"/>
  <c r="AB36" i="76"/>
  <c r="J36" i="51"/>
  <c r="Y36" i="74"/>
  <c r="Y36" i="75"/>
  <c r="AB36" i="77"/>
  <c r="J36" i="76"/>
  <c r="O36" i="75"/>
  <c r="Y36" i="77"/>
  <c r="J36" i="75"/>
  <c r="AL5" i="75"/>
  <c r="Y36" i="71"/>
  <c r="J36" i="71"/>
  <c r="AL5" i="71"/>
  <c r="Y36" i="51"/>
  <c r="J36" i="74"/>
  <c r="AB36" i="75"/>
  <c r="J36" i="73"/>
  <c r="O36" i="76"/>
  <c r="Y36" i="76"/>
  <c r="O36" i="73"/>
  <c r="O36" i="51"/>
  <c r="Y36" i="73"/>
  <c r="O36" i="77"/>
  <c r="AB36" i="51"/>
  <c r="O36" i="71"/>
  <c r="AB36" i="71"/>
  <c r="AL4" i="71"/>
  <c r="J36" i="77"/>
  <c r="AL5" i="77"/>
  <c r="O36" i="74"/>
  <c r="AL4" i="74"/>
  <c r="AB36" i="73"/>
  <c r="AL4" i="75"/>
  <c r="AL6" i="75"/>
  <c r="AL7" i="75"/>
  <c r="AL4" i="51"/>
  <c r="AL4" i="76"/>
  <c r="AL4" i="73"/>
  <c r="AL6" i="71"/>
  <c r="AL7" i="71"/>
  <c r="AL5" i="73"/>
  <c r="AL5" i="74"/>
  <c r="AL6" i="74"/>
  <c r="AL7" i="74"/>
  <c r="AL5" i="76"/>
  <c r="AL5" i="51"/>
  <c r="AL6" i="51"/>
  <c r="AL7" i="51"/>
  <c r="B43" i="10"/>
  <c r="AL4" i="77"/>
  <c r="AL6" i="77"/>
  <c r="AL7" i="77"/>
  <c r="AL6" i="76"/>
  <c r="AL7" i="76"/>
  <c r="AL6" i="73"/>
  <c r="AL7" i="7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malong</author>
  </authors>
  <commentList>
    <comment ref="B18" authorId="0" shapeId="0" xr:uid="{00000000-0006-0000-0100-000001000000}">
      <text>
        <r>
          <rPr>
            <sz val="9"/>
            <color indexed="81"/>
            <rFont val="Tahoma"/>
            <family val="2"/>
          </rPr>
          <t>Rensigner le NIF sans mettre des espaces.</t>
        </r>
      </text>
    </comment>
  </commentList>
</comments>
</file>

<file path=xl/sharedStrings.xml><?xml version="1.0" encoding="utf-8"?>
<sst xmlns="http://schemas.openxmlformats.org/spreadsheetml/2006/main" count="3733" uniqueCount="836">
  <si>
    <t>N° CNSS</t>
  </si>
  <si>
    <t>TOTAL</t>
  </si>
  <si>
    <t>IRPP</t>
  </si>
  <si>
    <t>Société</t>
  </si>
  <si>
    <t>Sigle</t>
  </si>
  <si>
    <t>Exercice</t>
  </si>
  <si>
    <t>Boîte Postale</t>
  </si>
  <si>
    <t xml:space="preserve">Siège </t>
  </si>
  <si>
    <t>Tél.</t>
  </si>
  <si>
    <t>Téléphone</t>
  </si>
  <si>
    <t>Fax</t>
  </si>
  <si>
    <t>Total</t>
  </si>
  <si>
    <t>Période</t>
  </si>
  <si>
    <t>N°</t>
  </si>
  <si>
    <t>Quartier</t>
  </si>
  <si>
    <t>Ville :</t>
  </si>
  <si>
    <t>Logement</t>
  </si>
  <si>
    <t>Domesticité</t>
  </si>
  <si>
    <t>BP.</t>
  </si>
  <si>
    <t>N° Statistique</t>
  </si>
  <si>
    <t>NIF :</t>
  </si>
  <si>
    <t>Profession :</t>
  </si>
  <si>
    <t>Présence</t>
  </si>
  <si>
    <t>Congés</t>
  </si>
  <si>
    <t>AVANTAGES EN NATURE</t>
  </si>
  <si>
    <t>NOURRITURE</t>
  </si>
  <si>
    <t>INDEMNITES NON IMPOSABLES</t>
  </si>
  <si>
    <t>du</t>
  </si>
  <si>
    <t>REPUBLIQUE GABONAISE</t>
  </si>
  <si>
    <r>
      <t xml:space="preserve">DECLARATION DES TRAITEMENTS, SALAIRES, PENSIONS VERSEES, ETC </t>
    </r>
    <r>
      <rPr>
        <b/>
        <sz val="16"/>
        <rFont val="Arial"/>
        <family val="2"/>
      </rPr>
      <t xml:space="preserve">… </t>
    </r>
    <r>
      <rPr>
        <sz val="16"/>
        <rFont val="Arial"/>
        <family val="2"/>
      </rPr>
      <t>(art. 90 du CGI)</t>
    </r>
  </si>
  <si>
    <t xml:space="preserve">Exercice : </t>
  </si>
  <si>
    <t>(au titre duquel les retenues ont été effectuées)</t>
  </si>
  <si>
    <t>BORDEREAU DETAILLE DES SALAIRES VERSES AUX EMPLOYES</t>
  </si>
  <si>
    <t>DIRECTION GENERALE DES IMPOTS</t>
  </si>
  <si>
    <t>BP 37 / 45 - Libreville</t>
  </si>
  <si>
    <t>NOM DE L'ENTREPRISE ou RAISON SOCIALE :</t>
  </si>
  <si>
    <t>Feuille n°</t>
  </si>
  <si>
    <t>0</t>
  </si>
  <si>
    <t>E
F
F
E
C
T
I
F
S</t>
  </si>
  <si>
    <t>NOM ET PRENOM DE L'EMPLOYE</t>
  </si>
  <si>
    <t>CODE</t>
  </si>
  <si>
    <t>PERIODE</t>
  </si>
  <si>
    <t>PRESENCE AU GABON</t>
  </si>
  <si>
    <t xml:space="preserve">IMPOTS RETENUS A LA SOURCE EN </t>
  </si>
  <si>
    <t>NATIONAL</t>
  </si>
  <si>
    <t>SIT</t>
  </si>
  <si>
    <t>Nbre</t>
  </si>
  <si>
    <t>MOIS</t>
  </si>
  <si>
    <t>SALAIRE BRUT DE PRESENCE</t>
  </si>
  <si>
    <t>INDEMNITES IMPOSABLES (partie 657)</t>
  </si>
  <si>
    <t>CNSS</t>
  </si>
  <si>
    <t>EMPLOI</t>
  </si>
  <si>
    <t>NIVEAU</t>
  </si>
  <si>
    <t>AGE</t>
  </si>
  <si>
    <t>SEXE</t>
  </si>
  <si>
    <t>FAM</t>
  </si>
  <si>
    <t>ENFANTS</t>
  </si>
  <si>
    <t>DEBUT</t>
  </si>
  <si>
    <t>FIN</t>
  </si>
  <si>
    <t>LOGEMENT Eau Electricité Domesticité</t>
  </si>
  <si>
    <t>SALAIRE BRUT DE CONGE</t>
  </si>
  <si>
    <t>TOTAL (1 à 5)</t>
  </si>
  <si>
    <t>TCTS</t>
  </si>
  <si>
    <t>FNH</t>
  </si>
  <si>
    <t>TOTAL (7+8+9)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</si>
  <si>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</si>
  <si>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</si>
  <si>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</si>
  <si>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</si>
  <si>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</si>
  <si>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</si>
  <si>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</si>
  <si>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</si>
  <si>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</si>
  <si>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</si>
  <si>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j</t>
  </si>
  <si>
    <t>m</t>
  </si>
  <si>
    <t>TOTAUX A REPORTER SUR LA FEUILLE SUIVANTE</t>
  </si>
  <si>
    <t>Joindre un bulletin indiviuduel ID19 par salarié percevant plus de 80 000 FCFA par mois</t>
  </si>
  <si>
    <t>1  Nationalité : Gabonais : 1 ; CEMAC : 2 ; Autres africains : 3 ; Non africains :4</t>
  </si>
  <si>
    <t>2  Sexe : Masculin ;  Feminin : 2</t>
  </si>
  <si>
    <t>3  Situation familiale : Marié : 1 ; Célibataire : 2  ; Veuf : 3 ; Divorcé : 4</t>
  </si>
  <si>
    <t>RECAPITULATION</t>
  </si>
  <si>
    <t>RECAPITULATION DES RETENUES A LA SOURCE</t>
  </si>
  <si>
    <t>SALAIRES VERSES</t>
  </si>
  <si>
    <t>RETENUES IMPÔTS</t>
  </si>
  <si>
    <t>Recette des Impôts de ………………………</t>
  </si>
  <si>
    <t>Salaire brut présence
(1)</t>
  </si>
  <si>
    <t>Avantage en nature</t>
  </si>
  <si>
    <t>Indemnités imposables
(4)</t>
  </si>
  <si>
    <t>Salaire brut congés
(5)</t>
  </si>
  <si>
    <t>Total
(1+2+3+4+5)</t>
  </si>
  <si>
    <t>TCTS
(7)</t>
  </si>
  <si>
    <t>IRPP
(8)</t>
  </si>
  <si>
    <t>mois</t>
  </si>
  <si>
    <t>Montant des retenues (12)</t>
  </si>
  <si>
    <t>Date et n° de quittance</t>
  </si>
  <si>
    <t>Logt, Eau, Elect …
(2)</t>
  </si>
  <si>
    <t>Nourriture
(3)</t>
  </si>
  <si>
    <t>Le total des versements (col. 12) doit être
A</t>
  </si>
  <si>
    <t>égal à celui des retenues (col.10). A défaut,</t>
  </si>
  <si>
    <t>produire une note expplicative.</t>
  </si>
  <si>
    <t xml:space="preserve">A </t>
  </si>
  <si>
    <t>Cachet et signature de l'employeur</t>
  </si>
  <si>
    <t>MINISTERE DE L'ECONOMIE, DE L'EMPLOI ET</t>
  </si>
  <si>
    <t>----------------------</t>
  </si>
  <si>
    <t>BULLETIN DE JUSTIFICATION</t>
  </si>
  <si>
    <t>TRAITEMENT, SALAIRES, PENSIONS ET RENTES VIAGERES</t>
  </si>
  <si>
    <t>(Salariés percevant plus de 80 000 FCFA par mois)</t>
  </si>
  <si>
    <t>BP 37/45 - LIBREVILLE</t>
  </si>
  <si>
    <t>TEL: 01.79.53.76 / 77</t>
  </si>
  <si>
    <t>(exercice au titre duquel les revenus ont été payés)</t>
  </si>
  <si>
    <t>Exercice:</t>
  </si>
  <si>
    <t>PERSONNE REMUNEREE :</t>
  </si>
  <si>
    <t xml:space="preserve">Nom et prénoms : </t>
  </si>
  <si>
    <t>Nbre d'enfants :</t>
  </si>
  <si>
    <t>Période de rémunération:</t>
  </si>
  <si>
    <t>au</t>
  </si>
  <si>
    <t>CONJOINT LEGITIME :</t>
  </si>
  <si>
    <t>1 - Montant payé en espèces ou crédité en compte</t>
  </si>
  <si>
    <t>Profession:</t>
  </si>
  <si>
    <t>Nom de jeune fille:</t>
  </si>
  <si>
    <t>Nom et prénoms:</t>
  </si>
  <si>
    <t>Employeur:</t>
  </si>
  <si>
    <t xml:space="preserve">Montant versé (après déduction des retenues pour retraite et sécurité sociale et avant </t>
  </si>
  <si>
    <t>déduction des retenues pour logement, nourriture, etc …)</t>
  </si>
  <si>
    <t>(ce chiffre doit comprendre toutes les sommes imposables : solde ou salaire de base, complément spécial, indemnité</t>
  </si>
  <si>
    <t>de résidence, de fonction, de sujétion, de technicité, primes de rendement, remises, heures supplémentaires,</t>
  </si>
  <si>
    <t>-</t>
  </si>
  <si>
    <t>Eau électricité</t>
  </si>
  <si>
    <t>Nourriture</t>
  </si>
  <si>
    <t>du total ci-dessus</t>
  </si>
  <si>
    <t>Avantage en nature (art. 93 du CGI)</t>
  </si>
  <si>
    <t>(montant plafonné à 120 000 FCFA par personne et par mois).</t>
  </si>
  <si>
    <t>Allocation pour frais professionnels non déductibles</t>
  </si>
  <si>
    <t>(art. 91 bis du CGI)</t>
  </si>
  <si>
    <t>Total :</t>
  </si>
  <si>
    <t>TOTAL BRUT :</t>
  </si>
  <si>
    <t>A déduire taxe complémentaire retenue pour l'année</t>
  </si>
  <si>
    <t>REMUNERATION BRUTE IMPOSABLE</t>
  </si>
  <si>
    <t>IRPP retenu pour l'année</t>
  </si>
  <si>
    <t>Les avantages en nature ne sont pas imposables si les retenues effectuées correspondent à la valeur exacte de l'avantage accordée art. 93 al. 4 du CGI.</t>
  </si>
  <si>
    <t>gatification diverses, pensions, rentes viagères, primes d'éloignement)</t>
  </si>
  <si>
    <t>Montant</t>
  </si>
  <si>
    <t>Nature (Détail)</t>
  </si>
  <si>
    <r>
      <t xml:space="preserve">2 - Indemnités non imposables
     </t>
    </r>
    <r>
      <rPr>
        <sz val="9"/>
        <rFont val="Geneva"/>
      </rPr>
      <t>(les administrations civiles et militaires n'ont pas à remplir ce cadre)</t>
    </r>
  </si>
  <si>
    <t>3 - Contribuables n'ayant pas la qualité de commerçant</t>
  </si>
  <si>
    <t xml:space="preserve">a - </t>
  </si>
  <si>
    <t xml:space="preserve">b - </t>
  </si>
  <si>
    <t>Courtages, commissions et autres rémunérations versées à des courtiers,
commissaires ou autre intermédiaires ………………………………….</t>
  </si>
  <si>
    <t xml:space="preserve">c - </t>
  </si>
  <si>
    <t>Honoraires, vacations et autres rémunérations versées à des avocats, notaires,
greffiers, huissiers de justice, experts comptables, comptables, médecin etc…</t>
  </si>
  <si>
    <t>Désignation de l'employeur :</t>
  </si>
  <si>
    <t>NIF de l'employeur :</t>
  </si>
  <si>
    <t>Téléphone :</t>
  </si>
  <si>
    <t>Quartier :</t>
  </si>
  <si>
    <t>Télécopie :</t>
  </si>
  <si>
    <t>Boîte postale :</t>
  </si>
  <si>
    <t>Signature et cachet de l'employeur</t>
  </si>
  <si>
    <t>DU DEVELOPPEMENT DURABLE</t>
  </si>
  <si>
    <t>Rémunération des administrateurs de sociétés, membres de conseils de direction, 
de gestion, commissaires aux comptes, indemnités de cession etc …</t>
  </si>
  <si>
    <r>
      <t xml:space="preserve">Situation de famille </t>
    </r>
    <r>
      <rPr>
        <sz val="8"/>
        <rFont val="Geneva"/>
      </rPr>
      <t>(1)</t>
    </r>
    <r>
      <rPr>
        <sz val="10"/>
        <rFont val="Geneva"/>
      </rPr>
      <t xml:space="preserve"> :</t>
    </r>
  </si>
  <si>
    <t>ETAT DE LA MASSE SALARIALE</t>
  </si>
  <si>
    <t>(au titre duquel les salaires ont été versés)</t>
  </si>
  <si>
    <t>Direction Générale des Impôts</t>
  </si>
  <si>
    <t>RAISON SOCIALE DE L'ENTREPRISE :</t>
  </si>
  <si>
    <t>Rubrique</t>
  </si>
  <si>
    <t>Nombre de salariés</t>
  </si>
  <si>
    <t>NB :</t>
  </si>
  <si>
    <t>Prendre les salaires bruts versés après déduction des retenues pour retraite et sécurité sociale.</t>
  </si>
  <si>
    <t>BORDEREAU RECAPITULATIF</t>
  </si>
  <si>
    <t>Employés percevant un salaire brut inférieur à 1 000 000 de francs CFA par mois.</t>
  </si>
  <si>
    <t xml:space="preserve">Total des rémunérations payées en </t>
  </si>
  <si>
    <t>Employés percevant un salaire brut supérieur ou égal à
1 000 000 de francs CFA par mois.</t>
  </si>
  <si>
    <t>A</t>
  </si>
  <si>
    <t>le</t>
  </si>
  <si>
    <t>RS</t>
  </si>
  <si>
    <t>AU  01/01/2011</t>
  </si>
  <si>
    <t>Date de la déclaration</t>
  </si>
  <si>
    <r>
      <t xml:space="preserve">Rappels afférents aux années antérieures à </t>
    </r>
    <r>
      <rPr>
        <b/>
        <sz val="11"/>
        <rFont val="Geneva"/>
      </rPr>
      <t>20</t>
    </r>
  </si>
  <si>
    <t>Informations sur la société</t>
  </si>
  <si>
    <t>N° Matricule du salarié</t>
  </si>
  <si>
    <t>N° CNSS du salarié</t>
  </si>
  <si>
    <t>Nom</t>
  </si>
  <si>
    <t>Prénom</t>
  </si>
  <si>
    <t>code emploi</t>
  </si>
  <si>
    <t>code niveau</t>
  </si>
  <si>
    <t>Situation familiale</t>
  </si>
  <si>
    <t>Nationalité</t>
  </si>
  <si>
    <t xml:space="preserve"> - Gabonais : 1
 - CEMAC : 2
 - Autres africains : 3
 - Non africains : 4</t>
  </si>
  <si>
    <t>Âge</t>
  </si>
  <si>
    <t>Sexe</t>
  </si>
  <si>
    <t>Nbre enfants</t>
  </si>
  <si>
    <t>fin</t>
  </si>
  <si>
    <t>Fin</t>
  </si>
  <si>
    <t>Début</t>
  </si>
  <si>
    <t>LOGEMENT</t>
  </si>
  <si>
    <t xml:space="preserve"> Eau &amp; Electricité</t>
  </si>
  <si>
    <t>IMPOTS RETENUS A LA SOURCE</t>
  </si>
  <si>
    <t>Profession</t>
  </si>
  <si>
    <t xml:space="preserve"> - Masculin : 1
 - Feminin : 2</t>
  </si>
  <si>
    <t xml:space="preserve"> - Marié : 1
 - Célibataire : 2
 - Veuf : 3
 - Divorcé : 4</t>
  </si>
  <si>
    <t>Marié</t>
  </si>
  <si>
    <t>Célibataire</t>
  </si>
  <si>
    <t>Veuf</t>
  </si>
  <si>
    <t>Divorcé</t>
  </si>
  <si>
    <t xml:space="preserve"> - Logement</t>
  </si>
  <si>
    <t xml:space="preserve"> - Transport</t>
  </si>
  <si>
    <t xml:space="preserve"> - Autres</t>
  </si>
  <si>
    <t xml:space="preserve"> - Gaz</t>
  </si>
  <si>
    <t>Transport</t>
  </si>
  <si>
    <t>Autres</t>
  </si>
  <si>
    <t>Ne pas imprimer cette colonne</t>
  </si>
  <si>
    <t>N° Matricules des salariés</t>
  </si>
  <si>
    <t>TOTAUX</t>
  </si>
  <si>
    <t>TOTAUX REPORTES DE LA FEUILLE PRECEDENTE</t>
  </si>
  <si>
    <t>N° de la feuille</t>
  </si>
  <si>
    <t>Nbre de salariés</t>
  </si>
  <si>
    <t>----------------------------------</t>
  </si>
  <si>
    <t>DECLARATION DES COMMISSIONS, HONORAIRES, ETC…</t>
  </si>
  <si>
    <r>
      <t xml:space="preserve">VERSES AU GABON </t>
    </r>
    <r>
      <rPr>
        <sz val="20"/>
        <rFont val="Arial"/>
        <family val="2"/>
      </rPr>
      <t>(art. 189 du CGI)</t>
    </r>
  </si>
  <si>
    <t>(au titre duquel les versements ont été effectués)</t>
  </si>
  <si>
    <r>
      <t xml:space="preserve">B) - </t>
    </r>
    <r>
      <rPr>
        <b/>
        <u/>
        <sz val="14"/>
        <rFont val="Arial"/>
        <family val="2"/>
      </rPr>
      <t>Qualité de non salarié</t>
    </r>
  </si>
  <si>
    <r>
      <t>A) -</t>
    </r>
    <r>
      <rPr>
        <b/>
        <u/>
        <sz val="14"/>
        <rFont val="Arial"/>
        <family val="2"/>
      </rPr>
      <t xml:space="preserve"> Qualité de salarié</t>
    </r>
  </si>
  <si>
    <t>L'admission de ces sommes en frais généraux est subordonnée à la production d'un bulletin individuel ID19</t>
  </si>
  <si>
    <t>NIF du bénéficiaire</t>
  </si>
  <si>
    <t>Profession, qualité, ou fonction du bénéficiaire</t>
  </si>
  <si>
    <t>Sommes versées</t>
  </si>
  <si>
    <t xml:space="preserve"> Nom, prénom ou raison sociale du bénéficiaire</t>
  </si>
  <si>
    <t xml:space="preserve"> Nom, prénom ou raison sociale du bénéficiaire (1)</t>
  </si>
  <si>
    <t>Contribuables n'ayant pas la qualité de salariés :</t>
  </si>
  <si>
    <t>a - Rémunérations des administratuers de sociétés, membres de conseils de direction, de gestion, commissaires aux comptes, etc…</t>
  </si>
  <si>
    <t>b - Courtage, commissions et autres rémunérations versées à des courtiers, commissaires ou autres intermédiaires.</t>
  </si>
  <si>
    <t>c - Honoraires, vacations et autres rémunérations versées à des avocats, notaires greffiers, huissiers de justice, expert comptables, comptables, médecin, etc…</t>
  </si>
  <si>
    <r>
      <t xml:space="preserve">B) - </t>
    </r>
    <r>
      <rPr>
        <b/>
        <u/>
        <sz val="14"/>
        <rFont val="Arial"/>
        <family val="2"/>
      </rPr>
      <t>HORS CEMAC</t>
    </r>
  </si>
  <si>
    <r>
      <t>A) -</t>
    </r>
    <r>
      <rPr>
        <b/>
        <u/>
        <sz val="14"/>
        <rFont val="Arial"/>
        <family val="2"/>
      </rPr>
      <t>CEMAC</t>
    </r>
  </si>
  <si>
    <t>VERSES HORS DU GABON</t>
  </si>
  <si>
    <r>
      <t>DECLARATION DES COMMISSIONS, HONORAIRES, ETC…</t>
    </r>
    <r>
      <rPr>
        <sz val="20"/>
        <rFont val="Arial"/>
        <family val="2"/>
      </rPr>
      <t xml:space="preserve"> (art. 189 du CGI)</t>
    </r>
  </si>
  <si>
    <t>Adresse du bénéficiaire</t>
  </si>
  <si>
    <t>Montant versé</t>
  </si>
  <si>
    <t>Montant de la retenue à la source effectuée</t>
  </si>
  <si>
    <t>NIF du prestataire</t>
  </si>
  <si>
    <t xml:space="preserve"> Nom, prénom ou raison sociale du prestataire</t>
  </si>
  <si>
    <t>Pour l'exercice comptable :</t>
  </si>
  <si>
    <t>Fichier destiné à la société :</t>
  </si>
  <si>
    <t>Contrôles</t>
  </si>
  <si>
    <t>Total des retenues</t>
  </si>
  <si>
    <t>Total payé</t>
  </si>
  <si>
    <t>Ecart</t>
  </si>
  <si>
    <t>Contrôle de cohérence ID22 :</t>
  </si>
  <si>
    <t>Contrôle de cohérence ID24 :</t>
  </si>
  <si>
    <t>Contrôle de cohérence ID26 :</t>
  </si>
  <si>
    <t>ASSUJETTIS A LA TVA ET MONTANT DES RETENUES EFFECTUEES (art. 182 ET 189 du CGI)</t>
  </si>
  <si>
    <t>Montant Attendu</t>
  </si>
  <si>
    <t>Montant total des retenues payées</t>
  </si>
  <si>
    <t>Instructions</t>
  </si>
  <si>
    <t>2.</t>
  </si>
  <si>
    <t>fois que necéssaire en procédant comme suit :</t>
  </si>
  <si>
    <t xml:space="preserve"> - faire un "click droit" sur l'onglet "ID19-salarié1", sélectionner "Déplacer ou copier"</t>
  </si>
  <si>
    <t xml:space="preserve"> - sur la boîte de dialogue qui s'affiche, cocher "Créer une copie" et cliquer sur "OK".</t>
  </si>
  <si>
    <t xml:space="preserve"> - renommer le nouvel onglet créé (ID19-salarié2 par exemple) et rangez-le après</t>
  </si>
  <si>
    <t xml:space="preserve">   l'onglet "ID19-salarié1".</t>
  </si>
  <si>
    <t>3.</t>
  </si>
  <si>
    <t>Pour renseigner l'ID19 d'un salarié, renseignez son numéro matricule (cellule BE5) ou</t>
  </si>
  <si>
    <t>son numéro CNSS (cellule BF5).</t>
  </si>
  <si>
    <t>4.</t>
  </si>
  <si>
    <t>Procédez de la même façon que ci-dessus pour ajouter d'autres ID19.</t>
  </si>
  <si>
    <t>ID19</t>
  </si>
  <si>
    <r>
      <t>ID20</t>
    </r>
    <r>
      <rPr>
        <b/>
        <sz val="9"/>
        <rFont val="Geneva"/>
      </rPr>
      <t xml:space="preserve"> : Aucune saisie à efffectuer dans cet onglet. Il est automatisé à 100%.</t>
    </r>
  </si>
  <si>
    <t>ID21 :</t>
  </si>
  <si>
    <t>5.</t>
  </si>
  <si>
    <t>Pour renseigner l'onglet "ID21-P1", il faut copier-coller les numéros CNSS ou les numéros</t>
  </si>
  <si>
    <t>6.</t>
  </si>
  <si>
    <t>7.</t>
  </si>
  <si>
    <r>
      <rPr>
        <b/>
        <i/>
        <u/>
        <sz val="9"/>
        <rFont val="Geneva"/>
      </rPr>
      <t>NB</t>
    </r>
    <r>
      <rPr>
        <b/>
        <i/>
        <sz val="9"/>
        <rFont val="Geneva"/>
      </rPr>
      <t>. Il n'est pas obligatoire de rensigner les deux colonnes. Il faut que l'une des deux colonnes</t>
    </r>
  </si>
  <si>
    <t xml:space="preserve">Si votre entreprise compte plus de 39 salariés, vous pouvez dupliquer l'onglet "ID21-P1" </t>
  </si>
  <si>
    <t>autant de fois que nécessaire. Vous devez procéder comme décrit au point 3 ci-dessus.</t>
  </si>
  <si>
    <t>matricule des salariés respectivement dans les colonnes "B" et "AG". Ceci est également</t>
  </si>
  <si>
    <t>valable pour l'onglet "ID21-P2".</t>
  </si>
  <si>
    <t>ID23, ID24, ID26 :</t>
  </si>
  <si>
    <t>Ces onglets ne se mettent pas à jour automatiquement. Vous devez saisir les données vous-mêmes.</t>
  </si>
  <si>
    <t>Contacts</t>
  </si>
  <si>
    <t>Si vous avez besoin d'une assistance gratuite, veuillez</t>
  </si>
  <si>
    <t>nous contacter par mail à l'adresse ci-dessous :</t>
  </si>
  <si>
    <t>webmaster@impots-et-taxes.com</t>
  </si>
  <si>
    <t>Adresse du forum :</t>
  </si>
  <si>
    <t>http://www.impots-et-taxes.com/forum/index.php</t>
  </si>
  <si>
    <t>Ou en posant vos questions sur nos forums de dissussion</t>
  </si>
  <si>
    <r>
      <t>Renseigner les coordonnées de votre entreprise dans l'onglet "</t>
    </r>
    <r>
      <rPr>
        <b/>
        <i/>
        <sz val="9"/>
        <rFont val="Geneva"/>
      </rPr>
      <t>paramètres</t>
    </r>
    <r>
      <rPr>
        <sz val="9"/>
        <rFont val="Geneva"/>
      </rPr>
      <t>".</t>
    </r>
  </si>
  <si>
    <r>
      <t>Si vous avez plusd'un salarié, vous devez dupliquer l'onglet "</t>
    </r>
    <r>
      <rPr>
        <b/>
        <i/>
        <sz val="9"/>
        <rFont val="Geneva"/>
      </rPr>
      <t>ID19-salarié1</t>
    </r>
    <r>
      <rPr>
        <sz val="9"/>
        <rFont val="Geneva"/>
      </rPr>
      <t>" autant de</t>
    </r>
  </si>
  <si>
    <t>code</t>
  </si>
  <si>
    <t>source</t>
  </si>
  <si>
    <t>L'onglet "source" est celui qui alimente tous les autres onglets. Renseignez-le soigneusement.</t>
  </si>
  <si>
    <t>En renseignant cet onlget, vous renseignez en même temps tous les autres onglets.</t>
  </si>
  <si>
    <t>soit correctement renseignée pour que la page se mette à jour automatiquement.</t>
  </si>
  <si>
    <t>La présente déclaration est à déposer avant le</t>
  </si>
  <si>
    <t>NOM ou RAISON SOCIALE DU PRESTATAIRE</t>
  </si>
  <si>
    <t>Prénom du prestataire (si personne physique)</t>
  </si>
  <si>
    <t>Montant de la prestation HT</t>
  </si>
  <si>
    <t>TVA</t>
  </si>
  <si>
    <t>Prestataire assujetti à la TVA ?</t>
  </si>
  <si>
    <t>Oui</t>
  </si>
  <si>
    <t>Non</t>
  </si>
  <si>
    <t>NIF du prestataire (sans espace)</t>
  </si>
  <si>
    <t>Boîte postale</t>
  </si>
  <si>
    <t>Téléphone
(saisir avec tirets :
01-01-01-01)</t>
  </si>
  <si>
    <t>Ville</t>
  </si>
  <si>
    <t>Type de prestation</t>
  </si>
  <si>
    <t>Administrateurs - commissaires aux comptes</t>
  </si>
  <si>
    <t>Courtiers - autres intermédiaires</t>
  </si>
  <si>
    <t>Avocats - notaires - huissiers - expert comptable</t>
  </si>
  <si>
    <t>B</t>
  </si>
  <si>
    <t>C</t>
  </si>
  <si>
    <t>Pivot</t>
  </si>
  <si>
    <t>Activité</t>
  </si>
  <si>
    <t>Non-1</t>
  </si>
  <si>
    <t>Non-2</t>
  </si>
  <si>
    <t>Non-3</t>
  </si>
  <si>
    <t>Non-4</t>
  </si>
  <si>
    <t>Non-5</t>
  </si>
  <si>
    <t>Non-6</t>
  </si>
  <si>
    <t>Non-7</t>
  </si>
  <si>
    <t>Non-8</t>
  </si>
  <si>
    <t>Non-9</t>
  </si>
  <si>
    <t>Non-10</t>
  </si>
  <si>
    <t>Non-11</t>
  </si>
  <si>
    <t>Non-12</t>
  </si>
  <si>
    <t>Non-13</t>
  </si>
  <si>
    <t>Non-14</t>
  </si>
  <si>
    <t>Non-15</t>
  </si>
  <si>
    <t>Non-16</t>
  </si>
  <si>
    <t>Non-17</t>
  </si>
  <si>
    <t>Non-18</t>
  </si>
  <si>
    <t>Non-19</t>
  </si>
  <si>
    <t>Non-20</t>
  </si>
  <si>
    <t>NIF du prestataire 
(sans espace)</t>
  </si>
  <si>
    <t>Ce fichier est destiné à l'utlisation exclusive de la société dont la raison sociale est indiquée ci-dessous et pour l'exercice comptable ci-dessous.</t>
  </si>
  <si>
    <t>&lt;== Indiquer la raison sociale de votre société ici.</t>
  </si>
  <si>
    <t>&lt;== Indiquer l'exercice comptable concerné</t>
  </si>
  <si>
    <t>CFP</t>
  </si>
  <si>
    <t>(11)</t>
  </si>
  <si>
    <t>FNH
(10)</t>
  </si>
  <si>
    <t>Total
(7+8+9)
(11)</t>
  </si>
  <si>
    <t>Indemnités non imposables
(12)</t>
  </si>
  <si>
    <t>CFP
(9)</t>
  </si>
  <si>
    <t>DECLARATION DES SOMMES VERSEES AUX PRESTATAIRES DE SERVICES NON</t>
  </si>
  <si>
    <t>30 avril</t>
  </si>
  <si>
    <t>Non-21</t>
  </si>
  <si>
    <t>Non-22</t>
  </si>
  <si>
    <t>Non-23</t>
  </si>
  <si>
    <t>Non-24</t>
  </si>
  <si>
    <t>Non-25</t>
  </si>
  <si>
    <t>Non-26</t>
  </si>
  <si>
    <t>Non-27</t>
  </si>
  <si>
    <t>Non-28</t>
  </si>
  <si>
    <t>Non-29</t>
  </si>
  <si>
    <t>Non-30</t>
  </si>
  <si>
    <t>Non-31</t>
  </si>
  <si>
    <t>Non-32</t>
  </si>
  <si>
    <t>Non-33</t>
  </si>
  <si>
    <t>Non-34</t>
  </si>
  <si>
    <t>Non-35</t>
  </si>
  <si>
    <t>Non-36</t>
  </si>
  <si>
    <t>Non-37</t>
  </si>
  <si>
    <t>Non-38</t>
  </si>
  <si>
    <t>Non-39</t>
  </si>
  <si>
    <t>Non-40</t>
  </si>
  <si>
    <t>Non-41</t>
  </si>
  <si>
    <t>Non-42</t>
  </si>
  <si>
    <t>Non-43</t>
  </si>
  <si>
    <t>Non-44</t>
  </si>
  <si>
    <t>Non-45</t>
  </si>
  <si>
    <t>Non-46</t>
  </si>
  <si>
    <t>Non-47</t>
  </si>
  <si>
    <t>Non-48</t>
  </si>
  <si>
    <t>Non-49</t>
  </si>
  <si>
    <t>Non-50</t>
  </si>
  <si>
    <t>Non-51</t>
  </si>
  <si>
    <t>Non-52</t>
  </si>
  <si>
    <t>Non-53</t>
  </si>
  <si>
    <t>Non-54</t>
  </si>
  <si>
    <t>Non-55</t>
  </si>
  <si>
    <t>Non-56</t>
  </si>
  <si>
    <t>Non-57</t>
  </si>
  <si>
    <t>Non-58</t>
  </si>
  <si>
    <t>Non-59</t>
  </si>
  <si>
    <t>Non-60</t>
  </si>
  <si>
    <t>Non-61</t>
  </si>
  <si>
    <t>Non-62</t>
  </si>
  <si>
    <t>Non-63</t>
  </si>
  <si>
    <t>Non-64</t>
  </si>
  <si>
    <t>Non-65</t>
  </si>
  <si>
    <t>Non-66</t>
  </si>
  <si>
    <t>Non-67</t>
  </si>
  <si>
    <t>Non-68</t>
  </si>
  <si>
    <t>Non-69</t>
  </si>
  <si>
    <t>Non-70</t>
  </si>
  <si>
    <t>Non-71</t>
  </si>
  <si>
    <t>Non-72</t>
  </si>
  <si>
    <t>Non-73</t>
  </si>
  <si>
    <t>Non-74</t>
  </si>
  <si>
    <t>Non-75</t>
  </si>
  <si>
    <t>Non-76</t>
  </si>
  <si>
    <t>Non-77</t>
  </si>
  <si>
    <t>Non-78</t>
  </si>
  <si>
    <t>Non-79</t>
  </si>
  <si>
    <t>Non-80</t>
  </si>
  <si>
    <t>Non-81</t>
  </si>
  <si>
    <t>Non-82</t>
  </si>
  <si>
    <t>Non-83</t>
  </si>
  <si>
    <t>Non-84</t>
  </si>
  <si>
    <t>Non-85</t>
  </si>
  <si>
    <t>Non-86</t>
  </si>
  <si>
    <t>Non-87</t>
  </si>
  <si>
    <t>Non-88</t>
  </si>
  <si>
    <t>Non-89</t>
  </si>
  <si>
    <t>Non-90</t>
  </si>
  <si>
    <t>Non-91</t>
  </si>
  <si>
    <t>Non-92</t>
  </si>
  <si>
    <t>Non-93</t>
  </si>
  <si>
    <t>Non-94</t>
  </si>
  <si>
    <t>Non-95</t>
  </si>
  <si>
    <t>Non-96</t>
  </si>
  <si>
    <t>Non-97</t>
  </si>
  <si>
    <t>Non-98</t>
  </si>
  <si>
    <t>Non-99</t>
  </si>
  <si>
    <t>Non-100</t>
  </si>
  <si>
    <t>Non-101</t>
  </si>
  <si>
    <t>Non-102</t>
  </si>
  <si>
    <t>Non-103</t>
  </si>
  <si>
    <t>Non-104</t>
  </si>
  <si>
    <t>Non-105</t>
  </si>
  <si>
    <t>Non-106</t>
  </si>
  <si>
    <t>Non-107</t>
  </si>
  <si>
    <t>Non-108</t>
  </si>
  <si>
    <t>Non-109</t>
  </si>
  <si>
    <t>Non-110</t>
  </si>
  <si>
    <t>Non-111</t>
  </si>
  <si>
    <t>Non-112</t>
  </si>
  <si>
    <t>Non-113</t>
  </si>
  <si>
    <t>Non-114</t>
  </si>
  <si>
    <t>Non-115</t>
  </si>
  <si>
    <t>Non-116</t>
  </si>
  <si>
    <t>Non-117</t>
  </si>
  <si>
    <t>Non-118</t>
  </si>
  <si>
    <t>Non-119</t>
  </si>
  <si>
    <t>Non-120</t>
  </si>
  <si>
    <t>Non-121</t>
  </si>
  <si>
    <t>Non-122</t>
  </si>
  <si>
    <t>Non-123</t>
  </si>
  <si>
    <t>Non-124</t>
  </si>
  <si>
    <t>Non-125</t>
  </si>
  <si>
    <t>Non-126</t>
  </si>
  <si>
    <t>Non-127</t>
  </si>
  <si>
    <t>Non-128</t>
  </si>
  <si>
    <t>Non-129</t>
  </si>
  <si>
    <t>Non-130</t>
  </si>
  <si>
    <t>Non-131</t>
  </si>
  <si>
    <t>Non-132</t>
  </si>
  <si>
    <t>Non-133</t>
  </si>
  <si>
    <t>Non-134</t>
  </si>
  <si>
    <t>Non-135</t>
  </si>
  <si>
    <t>Non-136</t>
  </si>
  <si>
    <t>Non-137</t>
  </si>
  <si>
    <t>Non-138</t>
  </si>
  <si>
    <t>Non-139</t>
  </si>
  <si>
    <t>Non-140</t>
  </si>
  <si>
    <t>Non-141</t>
  </si>
  <si>
    <t>Non-142</t>
  </si>
  <si>
    <t>Non-143</t>
  </si>
  <si>
    <t>Non-144</t>
  </si>
  <si>
    <t>Non-145</t>
  </si>
  <si>
    <t>Non-146</t>
  </si>
  <si>
    <t>Non-147</t>
  </si>
  <si>
    <t>Non-148</t>
  </si>
  <si>
    <t>Non-149</t>
  </si>
  <si>
    <t>Non-150</t>
  </si>
  <si>
    <t>Non-151</t>
  </si>
  <si>
    <t>Non-152</t>
  </si>
  <si>
    <t>Non-153</t>
  </si>
  <si>
    <t>Non-154</t>
  </si>
  <si>
    <t>Non-155</t>
  </si>
  <si>
    <t>Non-156</t>
  </si>
  <si>
    <t>Non-157</t>
  </si>
  <si>
    <t>Non-158</t>
  </si>
  <si>
    <t>Non-159</t>
  </si>
  <si>
    <t>Non-160</t>
  </si>
  <si>
    <t>Non-161</t>
  </si>
  <si>
    <t>Non-162</t>
  </si>
  <si>
    <t>Non-163</t>
  </si>
  <si>
    <t>Non-164</t>
  </si>
  <si>
    <t>Non-165</t>
  </si>
  <si>
    <t>Non-166</t>
  </si>
  <si>
    <t>Non-167</t>
  </si>
  <si>
    <t>Non-168</t>
  </si>
  <si>
    <t>Non-169</t>
  </si>
  <si>
    <t>Non-170</t>
  </si>
  <si>
    <t>Non-171</t>
  </si>
  <si>
    <t>Non-172</t>
  </si>
  <si>
    <t>Non-173</t>
  </si>
  <si>
    <t>Non-174</t>
  </si>
  <si>
    <t>Non-175</t>
  </si>
  <si>
    <t>Non-176</t>
  </si>
  <si>
    <t>Non-177</t>
  </si>
  <si>
    <t>Non-178</t>
  </si>
  <si>
    <t>Non-179</t>
  </si>
  <si>
    <t>Non-180</t>
  </si>
  <si>
    <t>Non-181</t>
  </si>
  <si>
    <t>Non-182</t>
  </si>
  <si>
    <t>Non-183</t>
  </si>
  <si>
    <t>Non-184</t>
  </si>
  <si>
    <t>Non-185</t>
  </si>
  <si>
    <t>Non-186</t>
  </si>
  <si>
    <t>Non-187</t>
  </si>
  <si>
    <t>Non-188</t>
  </si>
  <si>
    <t>Non-189</t>
  </si>
  <si>
    <t>Non-190</t>
  </si>
  <si>
    <t>Non-191</t>
  </si>
  <si>
    <t>Non-192</t>
  </si>
  <si>
    <t>Non-193</t>
  </si>
  <si>
    <t>Non-194</t>
  </si>
  <si>
    <t>Non-195</t>
  </si>
  <si>
    <t>Non-196</t>
  </si>
  <si>
    <t>Non-197</t>
  </si>
  <si>
    <t>Non-198</t>
  </si>
  <si>
    <t>Non-199</t>
  </si>
  <si>
    <t>Non-200</t>
  </si>
  <si>
    <t>Non-201</t>
  </si>
  <si>
    <t>Non-202</t>
  </si>
  <si>
    <t>Non-203</t>
  </si>
  <si>
    <t>Non-204</t>
  </si>
  <si>
    <t>Non-205</t>
  </si>
  <si>
    <t>Non-206</t>
  </si>
  <si>
    <t>Non-207</t>
  </si>
  <si>
    <t>Non-208</t>
  </si>
  <si>
    <t>Non-209</t>
  </si>
  <si>
    <t>Non-210</t>
  </si>
  <si>
    <t>Non-211</t>
  </si>
  <si>
    <t>Non-212</t>
  </si>
  <si>
    <t>Non-213</t>
  </si>
  <si>
    <t>Non-214</t>
  </si>
  <si>
    <t>Non-215</t>
  </si>
  <si>
    <t>Non-216</t>
  </si>
  <si>
    <t>Non-217</t>
  </si>
  <si>
    <t>Non-218</t>
  </si>
  <si>
    <t>Non-219</t>
  </si>
  <si>
    <t>Non-220</t>
  </si>
  <si>
    <t>Non-221</t>
  </si>
  <si>
    <t>Non-222</t>
  </si>
  <si>
    <t>Non-223</t>
  </si>
  <si>
    <t>Non-224</t>
  </si>
  <si>
    <t>Non-225</t>
  </si>
  <si>
    <t>Non-226</t>
  </si>
  <si>
    <t>Non-227</t>
  </si>
  <si>
    <t>Non-228</t>
  </si>
  <si>
    <t>Non-229</t>
  </si>
  <si>
    <t>Non-230</t>
  </si>
  <si>
    <t>Non-231</t>
  </si>
  <si>
    <t>Non-232</t>
  </si>
  <si>
    <t>Non-233</t>
  </si>
  <si>
    <t>Non-234</t>
  </si>
  <si>
    <t>Non-235</t>
  </si>
  <si>
    <t>Non-236</t>
  </si>
  <si>
    <t>Non-237</t>
  </si>
  <si>
    <t>Non-238</t>
  </si>
  <si>
    <t>Non-239</t>
  </si>
  <si>
    <t>Non-240</t>
  </si>
  <si>
    <t>Non-241</t>
  </si>
  <si>
    <t>Non-242</t>
  </si>
  <si>
    <t>Non-243</t>
  </si>
  <si>
    <t>Non-244</t>
  </si>
  <si>
    <t>Non-245</t>
  </si>
  <si>
    <t>Non-246</t>
  </si>
  <si>
    <t>Non-247</t>
  </si>
  <si>
    <t>Non-248</t>
  </si>
  <si>
    <t>Non-249</t>
  </si>
  <si>
    <t>Non-250</t>
  </si>
  <si>
    <t>Non-251</t>
  </si>
  <si>
    <t>Non-252</t>
  </si>
  <si>
    <t>Non-253</t>
  </si>
  <si>
    <t>Non-254</t>
  </si>
  <si>
    <t>Non-255</t>
  </si>
  <si>
    <t>Non-256</t>
  </si>
  <si>
    <t>Non-257</t>
  </si>
  <si>
    <t>Non-258</t>
  </si>
  <si>
    <t>Non-259</t>
  </si>
  <si>
    <t>Non-260</t>
  </si>
  <si>
    <t>Non-261</t>
  </si>
  <si>
    <t>Non-262</t>
  </si>
  <si>
    <t>Non-263</t>
  </si>
  <si>
    <t>Non-264</t>
  </si>
  <si>
    <t>Non-265</t>
  </si>
  <si>
    <t>Non-266</t>
  </si>
  <si>
    <t>Non-267</t>
  </si>
  <si>
    <t>Non-268</t>
  </si>
  <si>
    <t>Non-269</t>
  </si>
  <si>
    <t>Non-270</t>
  </si>
  <si>
    <t>Non-271</t>
  </si>
  <si>
    <t>Non-272</t>
  </si>
  <si>
    <t>Non-273</t>
  </si>
  <si>
    <t>Non-274</t>
  </si>
  <si>
    <t>Non-275</t>
  </si>
  <si>
    <t>Non-276</t>
  </si>
  <si>
    <t>Non-277</t>
  </si>
  <si>
    <t>Non-278</t>
  </si>
  <si>
    <t>Non-279</t>
  </si>
  <si>
    <t>Non-280</t>
  </si>
  <si>
    <t>Pays</t>
  </si>
  <si>
    <t>Gabon1</t>
  </si>
  <si>
    <t>Gabon2</t>
  </si>
  <si>
    <t>Gabon3</t>
  </si>
  <si>
    <t>Gabon4</t>
  </si>
  <si>
    <t>Gabon5</t>
  </si>
  <si>
    <t>Gabon6</t>
  </si>
  <si>
    <t>Gabon7</t>
  </si>
  <si>
    <t>Gabon8</t>
  </si>
  <si>
    <t>Gabon9</t>
  </si>
  <si>
    <t>Gabon10</t>
  </si>
  <si>
    <t>Gabon11</t>
  </si>
  <si>
    <t>Gabon12</t>
  </si>
  <si>
    <t>Gabon13</t>
  </si>
  <si>
    <t>Gabon14</t>
  </si>
  <si>
    <t>Gabon15</t>
  </si>
  <si>
    <t>Gabon16</t>
  </si>
  <si>
    <t>Gabon17</t>
  </si>
  <si>
    <t>Gabon18</t>
  </si>
  <si>
    <t>Gabon19</t>
  </si>
  <si>
    <t>Gabon20</t>
  </si>
  <si>
    <t>Gabon21</t>
  </si>
  <si>
    <t>Gabon43</t>
  </si>
  <si>
    <t>Gabon44</t>
  </si>
  <si>
    <t>Gabon45</t>
  </si>
  <si>
    <t>Gabon46</t>
  </si>
  <si>
    <t>Gabon47</t>
  </si>
  <si>
    <t>Gabon48</t>
  </si>
  <si>
    <t>Gabon49</t>
  </si>
  <si>
    <t>Gabon50</t>
  </si>
  <si>
    <t>Gabon51</t>
  </si>
  <si>
    <t>Gabon52</t>
  </si>
  <si>
    <t>Gabon53</t>
  </si>
  <si>
    <t>Gabon54</t>
  </si>
  <si>
    <t>Gabon55</t>
  </si>
  <si>
    <t>Gabon56</t>
  </si>
  <si>
    <t>Gabon57</t>
  </si>
  <si>
    <t>Gabon58</t>
  </si>
  <si>
    <t>Gabon59</t>
  </si>
  <si>
    <t>Gabon60</t>
  </si>
  <si>
    <t>Gabon61</t>
  </si>
  <si>
    <t>Gabon62</t>
  </si>
  <si>
    <t>Gabon63</t>
  </si>
  <si>
    <t>Gabon64</t>
  </si>
  <si>
    <t>Gabon65</t>
  </si>
  <si>
    <t>Gabon66</t>
  </si>
  <si>
    <t>Gabon67</t>
  </si>
  <si>
    <t>Gabon68</t>
  </si>
  <si>
    <t>Gabon69</t>
  </si>
  <si>
    <t>Gabon70</t>
  </si>
  <si>
    <t>Gabon71</t>
  </si>
  <si>
    <t>Gabon72</t>
  </si>
  <si>
    <t>Gabon73</t>
  </si>
  <si>
    <t>Gabon74</t>
  </si>
  <si>
    <t>Gabon75</t>
  </si>
  <si>
    <t>Gabon76</t>
  </si>
  <si>
    <t>Gabon77</t>
  </si>
  <si>
    <t>Gabon78</t>
  </si>
  <si>
    <t>Gabon22</t>
  </si>
  <si>
    <t>Gabon23</t>
  </si>
  <si>
    <t>Gabon24</t>
  </si>
  <si>
    <t>Gabon25</t>
  </si>
  <si>
    <t>Gabon26</t>
  </si>
  <si>
    <t>Gabon27</t>
  </si>
  <si>
    <t>Gabon28</t>
  </si>
  <si>
    <t>Gabon29</t>
  </si>
  <si>
    <t>Gabon30</t>
  </si>
  <si>
    <t>Gabon31</t>
  </si>
  <si>
    <t>Gabon32</t>
  </si>
  <si>
    <t>Gabon33</t>
  </si>
  <si>
    <t>Gabon34</t>
  </si>
  <si>
    <t>Gabon35</t>
  </si>
  <si>
    <t>Gabon36</t>
  </si>
  <si>
    <t>Gabon37</t>
  </si>
  <si>
    <t>Gabon38</t>
  </si>
  <si>
    <t>Gabon39</t>
  </si>
  <si>
    <t>Gabon40</t>
  </si>
  <si>
    <t>Gabon41</t>
  </si>
  <si>
    <t>Gabon42</t>
  </si>
  <si>
    <t>Gabon79</t>
  </si>
  <si>
    <t>Gabon80</t>
  </si>
  <si>
    <t>Gabon81</t>
  </si>
  <si>
    <t>Gabon82</t>
  </si>
  <si>
    <t>Gabon83</t>
  </si>
  <si>
    <t>Gabon84</t>
  </si>
  <si>
    <t>Gabon85</t>
  </si>
  <si>
    <t>Gabon86</t>
  </si>
  <si>
    <t>Gabon87</t>
  </si>
  <si>
    <t>Gabon88</t>
  </si>
  <si>
    <t>Gabon89</t>
  </si>
  <si>
    <t>Gabon90</t>
  </si>
  <si>
    <t>Gabon91</t>
  </si>
  <si>
    <t>Gabon92</t>
  </si>
  <si>
    <t>Gabon93</t>
  </si>
  <si>
    <t>Gabon94</t>
  </si>
  <si>
    <t>Gabon95</t>
  </si>
  <si>
    <t>Gabon96</t>
  </si>
  <si>
    <t>Gabon97</t>
  </si>
  <si>
    <t>Gabon98</t>
  </si>
  <si>
    <t>Gabon99</t>
  </si>
  <si>
    <t>Gabon100</t>
  </si>
  <si>
    <t>Gabon101</t>
  </si>
  <si>
    <t>Gabon102</t>
  </si>
  <si>
    <t>Gabon103</t>
  </si>
  <si>
    <t>Gabon104</t>
  </si>
  <si>
    <t>Gabon105</t>
  </si>
  <si>
    <t>Gabon106</t>
  </si>
  <si>
    <t>Gabon107</t>
  </si>
  <si>
    <t>Gabon108</t>
  </si>
  <si>
    <t>Gabon109</t>
  </si>
  <si>
    <t>Gabon110</t>
  </si>
  <si>
    <t>Gabon111</t>
  </si>
  <si>
    <t>Gabon112</t>
  </si>
  <si>
    <t>Gabon113</t>
  </si>
  <si>
    <t>Gabon114</t>
  </si>
  <si>
    <t>Autres1</t>
  </si>
  <si>
    <t>Autres2</t>
  </si>
  <si>
    <t>Autres3</t>
  </si>
  <si>
    <t>Autres4</t>
  </si>
  <si>
    <t>Autres5</t>
  </si>
  <si>
    <t>Autres6</t>
  </si>
  <si>
    <t>Autres7</t>
  </si>
  <si>
    <t>Autres8</t>
  </si>
  <si>
    <t>Autres9</t>
  </si>
  <si>
    <t>Autres10</t>
  </si>
  <si>
    <t>Autres11</t>
  </si>
  <si>
    <t>Autres12</t>
  </si>
  <si>
    <t>Autres13</t>
  </si>
  <si>
    <t>Autres14</t>
  </si>
  <si>
    <t>Autres15</t>
  </si>
  <si>
    <t>Autres16</t>
  </si>
  <si>
    <t>Autres17</t>
  </si>
  <si>
    <t>Autres18</t>
  </si>
  <si>
    <t>Autres19</t>
  </si>
  <si>
    <t>Autres20</t>
  </si>
  <si>
    <t>Autres21</t>
  </si>
  <si>
    <t>Autres22</t>
  </si>
  <si>
    <t>Autres23</t>
  </si>
  <si>
    <t>Autres24</t>
  </si>
  <si>
    <t>Autres25</t>
  </si>
  <si>
    <t>Autres26</t>
  </si>
  <si>
    <t>Autres27</t>
  </si>
  <si>
    <t>Autres28</t>
  </si>
  <si>
    <t>Autres29</t>
  </si>
  <si>
    <t>Autres30</t>
  </si>
  <si>
    <t>Autres31</t>
  </si>
  <si>
    <t>Autres32</t>
  </si>
  <si>
    <t>Autres33</t>
  </si>
  <si>
    <t>Autres34</t>
  </si>
  <si>
    <t>Autres35</t>
  </si>
  <si>
    <t>Autres36</t>
  </si>
  <si>
    <t>Autres37</t>
  </si>
  <si>
    <t>Autres38</t>
  </si>
  <si>
    <t>Autres39</t>
  </si>
  <si>
    <t>Autres40</t>
  </si>
  <si>
    <t>Autres41</t>
  </si>
  <si>
    <t>Autres42</t>
  </si>
  <si>
    <t>Autres43</t>
  </si>
  <si>
    <t>Autres44</t>
  </si>
  <si>
    <t>Autres45</t>
  </si>
  <si>
    <t>Autres46</t>
  </si>
  <si>
    <t>Autres47</t>
  </si>
  <si>
    <t>Autres48</t>
  </si>
  <si>
    <t>Autres49</t>
  </si>
  <si>
    <t>Autres50</t>
  </si>
  <si>
    <t>Autres51</t>
  </si>
  <si>
    <t>Autres52</t>
  </si>
  <si>
    <t>Autres53</t>
  </si>
  <si>
    <t>Autres54</t>
  </si>
  <si>
    <t>Autres55</t>
  </si>
  <si>
    <t>Autres56</t>
  </si>
  <si>
    <t>Autres57</t>
  </si>
  <si>
    <t>Autres58</t>
  </si>
  <si>
    <t>Autres59</t>
  </si>
  <si>
    <t>Autres60</t>
  </si>
  <si>
    <t>Autres61</t>
  </si>
  <si>
    <t>Autres62</t>
  </si>
  <si>
    <t>Autres63</t>
  </si>
  <si>
    <t>Autres64</t>
  </si>
  <si>
    <t>Autres65</t>
  </si>
  <si>
    <t>Autres66</t>
  </si>
  <si>
    <t>Autres67</t>
  </si>
  <si>
    <t>Autres68</t>
  </si>
  <si>
    <t>Autres69</t>
  </si>
  <si>
    <t>Autres70</t>
  </si>
  <si>
    <t>Autres71</t>
  </si>
  <si>
    <t>Autres72</t>
  </si>
  <si>
    <t>Autres73</t>
  </si>
  <si>
    <t>Autres74</t>
  </si>
  <si>
    <t>Autres75</t>
  </si>
  <si>
    <t>Autres76</t>
  </si>
  <si>
    <t>Autres77</t>
  </si>
  <si>
    <t>Autres78</t>
  </si>
  <si>
    <t>Autres79</t>
  </si>
  <si>
    <t>Autres80</t>
  </si>
  <si>
    <t>Autres81</t>
  </si>
  <si>
    <t>Autres82</t>
  </si>
  <si>
    <t>Autres83</t>
  </si>
  <si>
    <t>Autres84</t>
  </si>
  <si>
    <t>Autres85</t>
  </si>
  <si>
    <t>Autres86</t>
  </si>
  <si>
    <t>Autres87</t>
  </si>
  <si>
    <t>Autres88</t>
  </si>
  <si>
    <t>Autres89</t>
  </si>
  <si>
    <t>Autres90</t>
  </si>
  <si>
    <t>Autres91</t>
  </si>
  <si>
    <t>Autres92</t>
  </si>
  <si>
    <t>Autres93</t>
  </si>
  <si>
    <t>Autres94</t>
  </si>
  <si>
    <t>Autres95</t>
  </si>
  <si>
    <t>Autres96</t>
  </si>
  <si>
    <t>Autres97</t>
  </si>
  <si>
    <t>Autres98</t>
  </si>
  <si>
    <t>Autres99</t>
  </si>
  <si>
    <t>Autres100</t>
  </si>
  <si>
    <t>Autres101</t>
  </si>
  <si>
    <t>Autres102</t>
  </si>
  <si>
    <t>Autres103</t>
  </si>
  <si>
    <t>Autres104</t>
  </si>
  <si>
    <t>Autres105</t>
  </si>
  <si>
    <t>Autres106</t>
  </si>
  <si>
    <t>Autres107</t>
  </si>
  <si>
    <t>Autres108</t>
  </si>
  <si>
    <t>Autres109</t>
  </si>
  <si>
    <t>Autres110</t>
  </si>
  <si>
    <t>Autres111</t>
  </si>
  <si>
    <t>Autres112</t>
  </si>
  <si>
    <t>Retenue à la source Prest. Locaux</t>
  </si>
  <si>
    <t>Retenue à la source Prest. Etrangers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</si>
</sst>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mm"/>
    <numFmt numFmtId="165" formatCode="0.0%"/>
  </numFmts>
  <fonts count="73" x14ac:knownFonts="1">
    <font>
      <sz val="9"/>
      <name val="Geneva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9"/>
      <name val="Geneva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Geneva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0"/>
      <name val="Geneva"/>
    </font>
    <font>
      <b/>
      <sz val="14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color rgb="FFFF0000"/>
      <name val="Geneva"/>
    </font>
    <font>
      <sz val="11"/>
      <name val="Geneva"/>
    </font>
    <font>
      <b/>
      <sz val="11"/>
      <name val="Geneva"/>
    </font>
    <font>
      <sz val="8"/>
      <name val="Geneva"/>
    </font>
    <font>
      <b/>
      <sz val="12"/>
      <name val="Geneva"/>
    </font>
    <font>
      <sz val="12"/>
      <name val="Geneva"/>
    </font>
    <font>
      <b/>
      <sz val="16"/>
      <name val="Geneva"/>
    </font>
    <font>
      <sz val="8"/>
      <name val="Arial"/>
      <family val="2"/>
    </font>
    <font>
      <sz val="10"/>
      <color rgb="FFFF0000"/>
      <name val="Geneva"/>
    </font>
    <font>
      <b/>
      <sz val="14"/>
      <name val="Geneva"/>
    </font>
    <font>
      <b/>
      <i/>
      <sz val="9"/>
      <name val="Geneva"/>
    </font>
    <font>
      <i/>
      <sz val="8"/>
      <color rgb="FF0070C0"/>
      <name val="Geneva"/>
    </font>
    <font>
      <sz val="8"/>
      <color rgb="FF0070C0"/>
      <name val="Geneva"/>
    </font>
    <font>
      <sz val="9"/>
      <color rgb="FFFF0000"/>
      <name val="Geneva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20"/>
      <name val="Arial"/>
      <family val="2"/>
    </font>
    <font>
      <b/>
      <u/>
      <sz val="14"/>
      <name val="Arial"/>
      <family val="2"/>
    </font>
    <font>
      <b/>
      <sz val="20"/>
      <name val="Times New Roman"/>
      <family val="1"/>
    </font>
    <font>
      <b/>
      <sz val="9"/>
      <color rgb="FFFF0000"/>
      <name val="Geneva"/>
    </font>
    <font>
      <b/>
      <sz val="9"/>
      <color rgb="FFFF0000"/>
      <name val="Arial"/>
      <family val="2"/>
    </font>
    <font>
      <b/>
      <sz val="16"/>
      <color rgb="FF0070C0"/>
      <name val="Arial"/>
      <family val="2"/>
    </font>
    <font>
      <b/>
      <sz val="14"/>
      <color rgb="FF0070C0"/>
      <name val="Arial"/>
      <family val="2"/>
    </font>
    <font>
      <b/>
      <sz val="11"/>
      <color rgb="FF0070C0"/>
      <name val="Arial"/>
      <family val="2"/>
    </font>
    <font>
      <b/>
      <sz val="12"/>
      <color rgb="FF0070C0"/>
      <name val="Geneva"/>
    </font>
    <font>
      <b/>
      <sz val="10"/>
      <color rgb="FF0070C0"/>
      <name val="Geneva"/>
    </font>
    <font>
      <b/>
      <sz val="9"/>
      <color rgb="FF0070C0"/>
      <name val="Geneva"/>
    </font>
    <font>
      <b/>
      <sz val="9"/>
      <color rgb="FF0070C0"/>
      <name val="Arial"/>
      <family val="2"/>
    </font>
    <font>
      <b/>
      <sz val="12"/>
      <color rgb="FF0070C0"/>
      <name val="Arial"/>
      <family val="2"/>
    </font>
    <font>
      <b/>
      <sz val="9"/>
      <color rgb="FF00B050"/>
      <name val="Geneva"/>
    </font>
    <font>
      <b/>
      <u/>
      <sz val="9"/>
      <name val="Geneva"/>
    </font>
    <font>
      <b/>
      <i/>
      <u/>
      <sz val="9"/>
      <name val="Geneva"/>
    </font>
    <font>
      <u/>
      <sz val="9"/>
      <color theme="10"/>
      <name val="Geneva"/>
    </font>
    <font>
      <i/>
      <sz val="9"/>
      <name val="Geneva"/>
    </font>
    <font>
      <i/>
      <u/>
      <sz val="9"/>
      <color theme="10"/>
      <name val="Geneva"/>
    </font>
    <font>
      <sz val="9"/>
      <color indexed="81"/>
      <name val="Tahoma"/>
      <family val="2"/>
    </font>
    <font>
      <sz val="10"/>
      <color rgb="FF0070C0"/>
      <name val="Geneva"/>
    </font>
    <font>
      <b/>
      <sz val="10"/>
      <color rgb="FFFF0000"/>
      <name val="Geneva"/>
    </font>
    <font>
      <i/>
      <u/>
      <sz val="9"/>
      <color rgb="FFFF0000"/>
      <name val="Geneva"/>
    </font>
    <font>
      <sz val="9"/>
      <name val="Geneva"/>
    </font>
    <font>
      <sz val="8"/>
      <color rgb="FFFF0000"/>
      <name val="Arial"/>
      <family val="2"/>
    </font>
    <font>
      <sz val="9"/>
      <color theme="1"/>
      <name val="Geneva"/>
    </font>
    <font>
      <sz val="8"/>
      <color theme="0"/>
      <name val="Arial"/>
      <family val="2"/>
    </font>
    <font>
      <b/>
      <sz val="8"/>
      <color rgb="FF0070C0"/>
      <name val="Geneva"/>
    </font>
    <font>
      <sz val="16"/>
      <color theme="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indexed="64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auto="1"/>
      </right>
      <top style="thin">
        <color indexed="64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/>
      <bottom style="thin">
        <color theme="0" tint="-0.14996795556505021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9" fillId="0" borderId="0"/>
    <xf numFmtId="9" fontId="12" fillId="0" borderId="0" applyFont="0" applyFill="0" applyBorder="0" applyAlignment="0" applyProtection="0"/>
    <xf numFmtId="0" fontId="3" fillId="0" borderId="0"/>
    <xf numFmtId="0" fontId="8" fillId="0" borderId="0"/>
    <xf numFmtId="0" fontId="52" fillId="0" borderId="0" applyNumberFormat="0" applyFill="0" applyBorder="0" applyAlignment="0" applyProtection="0"/>
    <xf numFmtId="9" fontId="59" fillId="0" borderId="0" applyFont="0" applyFill="0" applyBorder="0" applyAlignment="0" applyProtection="0"/>
  </cellStyleXfs>
  <cellXfs count="813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5" applyFont="1"/>
    <xf numFmtId="0" fontId="1" fillId="0" borderId="0" xfId="5" applyFont="1" applyAlignment="1">
      <alignment vertical="center"/>
    </xf>
    <xf numFmtId="0" fontId="2" fillId="0" borderId="0" xfId="5" applyFont="1" applyBorder="1" applyAlignment="1" applyProtection="1">
      <alignment vertical="center"/>
      <protection locked="0"/>
    </xf>
    <xf numFmtId="0" fontId="15" fillId="0" borderId="0" xfId="5" applyFont="1" applyBorder="1" applyAlignment="1">
      <alignment vertical="center"/>
    </xf>
    <xf numFmtId="0" fontId="5" fillId="0" borderId="0" xfId="5" applyFont="1" applyBorder="1" applyAlignment="1">
      <alignment vertical="center"/>
    </xf>
    <xf numFmtId="0" fontId="2" fillId="0" borderId="0" xfId="5" applyFont="1" applyBorder="1" applyAlignment="1">
      <alignment horizontal="center" vertical="center"/>
    </xf>
    <xf numFmtId="0" fontId="1" fillId="0" borderId="0" xfId="5" applyFont="1" applyBorder="1" applyAlignment="1">
      <alignment vertical="center"/>
    </xf>
    <xf numFmtId="0" fontId="1" fillId="0" borderId="0" xfId="5" applyFont="1" applyBorder="1" applyAlignment="1">
      <alignment horizontal="right" vertical="center"/>
    </xf>
    <xf numFmtId="0" fontId="2" fillId="0" borderId="0" xfId="5" applyFont="1" applyBorder="1" applyAlignment="1" applyProtection="1">
      <alignment horizontal="center" vertical="center"/>
      <protection locked="0"/>
    </xf>
    <xf numFmtId="0" fontId="17" fillId="0" borderId="0" xfId="5" applyFont="1" applyBorder="1" applyAlignment="1" applyProtection="1">
      <alignment vertical="center"/>
      <protection locked="0"/>
    </xf>
    <xf numFmtId="0" fontId="1" fillId="0" borderId="0" xfId="5" applyFont="1" applyBorder="1"/>
    <xf numFmtId="0" fontId="1" fillId="0" borderId="0" xfId="5" applyFont="1" applyAlignment="1">
      <alignment vertical="center" wrapText="1"/>
    </xf>
    <xf numFmtId="0" fontId="1" fillId="0" borderId="34" xfId="5" applyFont="1" applyBorder="1" applyAlignment="1">
      <alignment horizontal="center" vertical="center" wrapText="1"/>
    </xf>
    <xf numFmtId="0" fontId="1" fillId="0" borderId="35" xfId="5" applyFont="1" applyBorder="1" applyAlignment="1">
      <alignment horizontal="center" vertical="center" wrapText="1"/>
    </xf>
    <xf numFmtId="0" fontId="6" fillId="0" borderId="9" xfId="5" applyFont="1" applyBorder="1" applyAlignment="1">
      <alignment horizontal="centerContinuous" vertical="center"/>
    </xf>
    <xf numFmtId="0" fontId="6" fillId="0" borderId="10" xfId="5" applyFont="1" applyBorder="1" applyAlignment="1" applyProtection="1">
      <alignment horizontal="centerContinuous" vertical="center"/>
      <protection locked="0"/>
    </xf>
    <xf numFmtId="0" fontId="6" fillId="0" borderId="10" xfId="5" applyFont="1" applyBorder="1" applyAlignment="1">
      <alignment horizontal="centerContinuous" vertical="center"/>
    </xf>
    <xf numFmtId="0" fontId="6" fillId="0" borderId="11" xfId="5" applyFont="1" applyBorder="1" applyAlignment="1" applyProtection="1">
      <alignment horizontal="centerContinuous" vertical="center"/>
      <protection locked="0"/>
    </xf>
    <xf numFmtId="3" fontId="6" fillId="0" borderId="12" xfId="5" applyNumberFormat="1" applyFont="1" applyBorder="1" applyAlignment="1">
      <alignment vertical="center"/>
    </xf>
    <xf numFmtId="0" fontId="6" fillId="0" borderId="0" xfId="5" applyFont="1" applyBorder="1" applyAlignment="1">
      <alignment vertical="center"/>
    </xf>
    <xf numFmtId="0" fontId="1" fillId="0" borderId="0" xfId="5" applyFont="1" applyBorder="1" applyAlignment="1">
      <alignment horizontal="center" vertical="center"/>
    </xf>
    <xf numFmtId="0" fontId="5" fillId="0" borderId="0" xfId="5" applyFont="1" applyBorder="1" applyAlignment="1" applyProtection="1">
      <alignment horizontal="centerContinuous" vertical="center"/>
      <protection locked="0"/>
    </xf>
    <xf numFmtId="0" fontId="5" fillId="0" borderId="0" xfId="5" applyFont="1" applyBorder="1" applyAlignment="1">
      <alignment horizontal="centerContinuous" vertical="center"/>
    </xf>
    <xf numFmtId="0" fontId="1" fillId="0" borderId="0" xfId="5" applyFont="1" applyBorder="1" applyAlignment="1" applyProtection="1">
      <alignment horizontal="centerContinuous" vertical="center"/>
      <protection locked="0"/>
    </xf>
    <xf numFmtId="3" fontId="1" fillId="0" borderId="0" xfId="5" applyNumberFormat="1" applyFont="1" applyBorder="1" applyAlignment="1">
      <alignment horizontal="centerContinuous" vertical="center"/>
    </xf>
    <xf numFmtId="3" fontId="1" fillId="0" borderId="0" xfId="5" applyNumberFormat="1" applyFont="1" applyBorder="1" applyAlignment="1">
      <alignment vertical="center"/>
    </xf>
    <xf numFmtId="0" fontId="3" fillId="0" borderId="0" xfId="5" applyFont="1" applyBorder="1"/>
    <xf numFmtId="0" fontId="1" fillId="0" borderId="0" xfId="5" applyFont="1" applyBorder="1" applyAlignment="1">
      <alignment horizontal="centerContinuous" vertical="center"/>
    </xf>
    <xf numFmtId="0" fontId="2" fillId="0" borderId="0" xfId="5" applyFont="1" applyBorder="1" applyAlignment="1">
      <alignment horizontal="left" vertical="center"/>
    </xf>
    <xf numFmtId="0" fontId="1" fillId="0" borderId="0" xfId="5" applyFont="1" applyBorder="1" applyAlignment="1">
      <alignment vertical="center" wrapText="1"/>
    </xf>
    <xf numFmtId="0" fontId="19" fillId="0" borderId="8" xfId="5" applyFont="1" applyBorder="1" applyAlignment="1">
      <alignment vertical="center"/>
    </xf>
    <xf numFmtId="0" fontId="19" fillId="0" borderId="7" xfId="5" applyFont="1" applyBorder="1" applyAlignment="1">
      <alignment vertical="center"/>
    </xf>
    <xf numFmtId="0" fontId="19" fillId="0" borderId="0" xfId="5" applyFont="1" applyBorder="1" applyAlignment="1">
      <alignment vertical="center"/>
    </xf>
    <xf numFmtId="3" fontId="1" fillId="0" borderId="71" xfId="5" applyNumberFormat="1" applyFont="1" applyBorder="1" applyAlignment="1">
      <alignment horizontal="centerContinuous" vertical="center"/>
    </xf>
    <xf numFmtId="3" fontId="1" fillId="0" borderId="72" xfId="5" applyNumberFormat="1" applyFont="1" applyBorder="1" applyAlignment="1">
      <alignment horizontal="centerContinuous" vertical="center"/>
    </xf>
    <xf numFmtId="0" fontId="1" fillId="0" borderId="7" xfId="5" applyFont="1" applyBorder="1" applyAlignment="1">
      <alignment vertical="center"/>
    </xf>
    <xf numFmtId="0" fontId="1" fillId="0" borderId="8" xfId="5" applyFont="1" applyBorder="1" applyAlignment="1">
      <alignment vertical="center"/>
    </xf>
    <xf numFmtId="0" fontId="1" fillId="0" borderId="1" xfId="5" applyFont="1" applyBorder="1" applyAlignment="1">
      <alignment vertical="center"/>
    </xf>
    <xf numFmtId="0" fontId="1" fillId="0" borderId="2" xfId="5" applyFont="1" applyBorder="1" applyAlignment="1">
      <alignment vertical="center"/>
    </xf>
    <xf numFmtId="0" fontId="1" fillId="0" borderId="3" xfId="5" applyFont="1" applyBorder="1" applyAlignment="1">
      <alignment vertical="center"/>
    </xf>
    <xf numFmtId="0" fontId="3" fillId="0" borderId="0" xfId="5" applyFont="1" applyBorder="1" applyAlignment="1">
      <alignment vertical="center"/>
    </xf>
    <xf numFmtId="3" fontId="3" fillId="0" borderId="0" xfId="5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4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21" fillId="0" borderId="8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3" fillId="0" borderId="2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21" fillId="0" borderId="8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5" applyFont="1" applyAlignment="1">
      <alignment vertical="center"/>
    </xf>
    <xf numFmtId="0" fontId="6" fillId="0" borderId="0" xfId="5" applyFont="1" applyAlignment="1">
      <alignment horizontal="center" vertical="center"/>
    </xf>
    <xf numFmtId="0" fontId="17" fillId="0" borderId="0" xfId="5" applyFont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4" fillId="0" borderId="77" xfId="0" applyFont="1" applyBorder="1" applyAlignment="1" applyProtection="1">
      <alignment horizontal="center" vertical="center"/>
      <protection locked="0"/>
    </xf>
    <xf numFmtId="0" fontId="14" fillId="0" borderId="78" xfId="0" applyFont="1" applyBorder="1" applyAlignment="1" applyProtection="1">
      <alignment horizontal="center" vertical="center"/>
      <protection locked="0"/>
    </xf>
    <xf numFmtId="0" fontId="14" fillId="0" borderId="79" xfId="0" applyFont="1" applyBorder="1" applyAlignment="1" applyProtection="1">
      <alignment horizontal="center" vertical="center"/>
      <protection locked="0"/>
    </xf>
    <xf numFmtId="0" fontId="3" fillId="0" borderId="31" xfId="5" applyFont="1" applyBorder="1" applyAlignment="1">
      <alignment horizontal="center" vertical="center"/>
    </xf>
    <xf numFmtId="0" fontId="3" fillId="0" borderId="57" xfId="5" applyFont="1" applyBorder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3" fontId="1" fillId="0" borderId="72" xfId="5" applyNumberFormat="1" applyFont="1" applyBorder="1" applyAlignment="1">
      <alignment vertical="center"/>
    </xf>
    <xf numFmtId="3" fontId="1" fillId="0" borderId="75" xfId="5" applyNumberFormat="1" applyFont="1" applyBorder="1" applyAlignment="1">
      <alignment vertical="center"/>
    </xf>
    <xf numFmtId="3" fontId="3" fillId="0" borderId="57" xfId="5" applyNumberFormat="1" applyFont="1" applyBorder="1" applyAlignment="1" applyProtection="1">
      <alignment vertical="center" wrapText="1"/>
      <protection locked="0"/>
    </xf>
    <xf numFmtId="3" fontId="3" fillId="0" borderId="16" xfId="5" applyNumberFormat="1" applyFont="1" applyBorder="1" applyAlignment="1" applyProtection="1">
      <alignment vertical="center" wrapText="1"/>
      <protection locked="0"/>
    </xf>
    <xf numFmtId="0" fontId="19" fillId="0" borderId="7" xfId="5" applyFont="1" applyBorder="1" applyAlignment="1">
      <alignment horizontal="right" vertical="center"/>
    </xf>
    <xf numFmtId="14" fontId="15" fillId="0" borderId="8" xfId="5" applyNumberFormat="1" applyFont="1" applyBorder="1" applyAlignment="1">
      <alignment horizontal="left" vertical="center"/>
    </xf>
    <xf numFmtId="0" fontId="6" fillId="0" borderId="0" xfId="5" quotePrefix="1" applyFont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1" fillId="0" borderId="16" xfId="5" applyFont="1" applyBorder="1" applyAlignment="1">
      <alignment vertical="center" wrapText="1"/>
    </xf>
    <xf numFmtId="0" fontId="1" fillId="0" borderId="1" xfId="5" applyFont="1" applyBorder="1" applyAlignment="1">
      <alignment horizontal="center" vertical="center" wrapText="1"/>
    </xf>
    <xf numFmtId="0" fontId="1" fillId="0" borderId="16" xfId="5" applyFont="1" applyBorder="1" applyAlignment="1">
      <alignment horizontal="center" vertical="center" wrapText="1"/>
    </xf>
    <xf numFmtId="0" fontId="1" fillId="0" borderId="16" xfId="5" quotePrefix="1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 wrapText="1"/>
    </xf>
    <xf numFmtId="3" fontId="27" fillId="4" borderId="15" xfId="5" applyNumberFormat="1" applyFont="1" applyFill="1" applyBorder="1" applyAlignment="1">
      <alignment horizontal="centerContinuous" vertical="center"/>
    </xf>
    <xf numFmtId="0" fontId="0" fillId="4" borderId="71" xfId="0" applyFont="1" applyFill="1" applyBorder="1" applyAlignment="1">
      <alignment horizontal="center" vertical="center" wrapText="1"/>
    </xf>
    <xf numFmtId="0" fontId="0" fillId="4" borderId="75" xfId="0" applyFont="1" applyFill="1" applyBorder="1" applyAlignment="1">
      <alignment horizontal="center" vertical="center" wrapText="1"/>
    </xf>
    <xf numFmtId="3" fontId="27" fillId="4" borderId="15" xfId="5" applyNumberFormat="1" applyFont="1" applyFill="1" applyBorder="1" applyAlignment="1">
      <alignment horizontal="center" vertical="center" wrapText="1"/>
    </xf>
    <xf numFmtId="0" fontId="33" fillId="0" borderId="85" xfId="0" applyFont="1" applyBorder="1" applyAlignment="1">
      <alignment horizontal="center" vertical="center"/>
    </xf>
    <xf numFmtId="0" fontId="33" fillId="0" borderId="85" xfId="0" applyFont="1" applyBorder="1" applyAlignment="1">
      <alignment vertical="center"/>
    </xf>
    <xf numFmtId="0" fontId="33" fillId="0" borderId="87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3" fontId="27" fillId="4" borderId="104" xfId="5" applyNumberFormat="1" applyFont="1" applyFill="1" applyBorder="1" applyAlignment="1">
      <alignment horizontal="center" vertical="center" wrapText="1"/>
    </xf>
    <xf numFmtId="3" fontId="1" fillId="0" borderId="74" xfId="5" applyNumberFormat="1" applyFont="1" applyBorder="1" applyAlignment="1">
      <alignment horizontal="centerContinuous" vertical="center"/>
    </xf>
    <xf numFmtId="0" fontId="1" fillId="0" borderId="16" xfId="5" applyFont="1" applyBorder="1" applyAlignment="1">
      <alignment horizontal="center" vertical="center" wrapText="1"/>
    </xf>
    <xf numFmtId="0" fontId="1" fillId="0" borderId="1" xfId="5" applyFont="1" applyBorder="1" applyAlignment="1">
      <alignment horizontal="center" vertical="center" wrapText="1"/>
    </xf>
    <xf numFmtId="0" fontId="19" fillId="0" borderId="0" xfId="5" applyFont="1" applyBorder="1" applyAlignment="1">
      <alignment vertical="center" wrapText="1"/>
    </xf>
    <xf numFmtId="0" fontId="11" fillId="0" borderId="0" xfId="5" applyFont="1" applyBorder="1" applyAlignment="1">
      <alignment vertical="center"/>
    </xf>
    <xf numFmtId="0" fontId="3" fillId="0" borderId="0" xfId="5" applyFont="1" applyBorder="1" applyAlignment="1">
      <alignment vertical="center" wrapText="1"/>
    </xf>
    <xf numFmtId="0" fontId="3" fillId="0" borderId="0" xfId="5" applyFont="1" applyBorder="1" applyAlignment="1">
      <alignment horizontal="center" vertical="center" wrapText="1"/>
    </xf>
    <xf numFmtId="0" fontId="10" fillId="0" borderId="0" xfId="5" quotePrefix="1" applyFont="1" applyBorder="1" applyAlignment="1">
      <alignment vertical="center"/>
    </xf>
    <xf numFmtId="3" fontId="11" fillId="0" borderId="0" xfId="5" applyNumberFormat="1" applyFont="1" applyBorder="1" applyAlignment="1">
      <alignment vertical="center"/>
    </xf>
    <xf numFmtId="0" fontId="11" fillId="0" borderId="0" xfId="5" applyFont="1" applyBorder="1"/>
    <xf numFmtId="0" fontId="11" fillId="0" borderId="0" xfId="5" applyFont="1"/>
    <xf numFmtId="0" fontId="38" fillId="0" borderId="0" xfId="5" applyFont="1" applyBorder="1" applyAlignment="1">
      <alignment vertical="center"/>
    </xf>
    <xf numFmtId="0" fontId="19" fillId="0" borderId="0" xfId="5" applyFont="1" applyBorder="1" applyAlignment="1" applyProtection="1">
      <alignment vertical="center" wrapText="1"/>
      <protection locked="0"/>
    </xf>
    <xf numFmtId="0" fontId="19" fillId="0" borderId="0" xfId="5" applyFont="1" applyBorder="1" applyAlignment="1" applyProtection="1">
      <alignment vertical="center"/>
      <protection locked="0"/>
    </xf>
    <xf numFmtId="0" fontId="4" fillId="8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39" fillId="0" borderId="0" xfId="0" applyFont="1" applyAlignment="1">
      <alignment horizontal="center" vertical="center"/>
    </xf>
    <xf numFmtId="0" fontId="4" fillId="2" borderId="15" xfId="0" applyFont="1" applyFill="1" applyBorder="1" applyAlignment="1" applyProtection="1">
      <alignment horizontal="left" vertical="center"/>
      <protection locked="0"/>
    </xf>
    <xf numFmtId="0" fontId="0" fillId="3" borderId="0" xfId="0" applyFill="1" applyAlignment="1">
      <alignment horizontal="left" vertical="center"/>
    </xf>
    <xf numFmtId="14" fontId="4" fillId="2" borderId="15" xfId="0" applyNumberFormat="1" applyFont="1" applyFill="1" applyBorder="1" applyAlignment="1" applyProtection="1">
      <alignment horizontal="left" vertical="center"/>
      <protection locked="0"/>
    </xf>
    <xf numFmtId="0" fontId="4" fillId="2" borderId="15" xfId="0" quotePrefix="1" applyFont="1" applyFill="1" applyBorder="1" applyAlignment="1" applyProtection="1">
      <alignment horizontal="left" vertical="center"/>
      <protection locked="0"/>
    </xf>
    <xf numFmtId="0" fontId="45" fillId="0" borderId="8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39" fillId="7" borderId="0" xfId="0" applyFont="1" applyFill="1" applyAlignment="1">
      <alignment vertical="center"/>
    </xf>
    <xf numFmtId="0" fontId="4" fillId="0" borderId="97" xfId="0" applyFont="1" applyBorder="1" applyAlignment="1">
      <alignment vertical="center"/>
    </xf>
    <xf numFmtId="3" fontId="0" fillId="0" borderId="98" xfId="0" applyNumberFormat="1" applyBorder="1" applyAlignment="1">
      <alignment vertical="center"/>
    </xf>
    <xf numFmtId="0" fontId="4" fillId="0" borderId="103" xfId="0" applyFont="1" applyBorder="1" applyAlignment="1">
      <alignment vertical="center"/>
    </xf>
    <xf numFmtId="3" fontId="49" fillId="9" borderId="117" xfId="0" applyNumberFormat="1" applyFont="1" applyFill="1" applyBorder="1" applyAlignment="1">
      <alignment horizontal="center" vertical="center"/>
    </xf>
    <xf numFmtId="3" fontId="0" fillId="0" borderId="117" xfId="0" applyNumberFormat="1" applyBorder="1" applyAlignment="1">
      <alignment vertical="center"/>
    </xf>
    <xf numFmtId="0" fontId="0" fillId="0" borderId="117" xfId="0" applyBorder="1" applyAlignment="1">
      <alignment vertical="center"/>
    </xf>
    <xf numFmtId="0" fontId="4" fillId="0" borderId="99" xfId="0" applyFont="1" applyBorder="1" applyAlignment="1">
      <alignment vertical="center"/>
    </xf>
    <xf numFmtId="0" fontId="0" fillId="0" borderId="100" xfId="0" applyBorder="1" applyAlignment="1">
      <alignment vertical="center"/>
    </xf>
    <xf numFmtId="0" fontId="6" fillId="0" borderId="11" xfId="5" applyFont="1" applyBorder="1" applyAlignment="1">
      <alignment horizontal="center" vertical="center"/>
    </xf>
    <xf numFmtId="0" fontId="10" fillId="0" borderId="13" xfId="5" applyFont="1" applyBorder="1" applyAlignment="1">
      <alignment vertical="center"/>
    </xf>
    <xf numFmtId="0" fontId="10" fillId="0" borderId="0" xfId="5" applyFont="1" applyAlignment="1">
      <alignment vertical="center"/>
    </xf>
    <xf numFmtId="0" fontId="10" fillId="0" borderId="14" xfId="5" applyFont="1" applyBorder="1" applyAlignment="1">
      <alignment horizontal="center" vertical="center"/>
    </xf>
    <xf numFmtId="0" fontId="10" fillId="0" borderId="7" xfId="5" applyFont="1" applyBorder="1" applyAlignment="1">
      <alignment horizontal="centerContinuous" vertical="center"/>
    </xf>
    <xf numFmtId="0" fontId="10" fillId="0" borderId="13" xfId="5" applyFont="1" applyBorder="1" applyAlignment="1">
      <alignment horizontal="centerContinuous" vertical="center"/>
    </xf>
    <xf numFmtId="0" fontId="10" fillId="0" borderId="13" xfId="5" applyFont="1" applyBorder="1" applyAlignment="1">
      <alignment vertical="center" textRotation="255"/>
    </xf>
    <xf numFmtId="0" fontId="10" fillId="0" borderId="1" xfId="5" applyFont="1" applyBorder="1" applyAlignment="1">
      <alignment horizontal="centerContinuous" vertical="center"/>
    </xf>
    <xf numFmtId="0" fontId="10" fillId="0" borderId="2" xfId="5" applyFont="1" applyBorder="1" applyAlignment="1">
      <alignment horizontal="centerContinuous" vertical="center"/>
    </xf>
    <xf numFmtId="0" fontId="10" fillId="0" borderId="3" xfId="5" applyFont="1" applyBorder="1" applyAlignment="1">
      <alignment horizontal="centerContinuous" vertical="center"/>
    </xf>
    <xf numFmtId="0" fontId="10" fillId="0" borderId="11" xfId="5" applyFont="1" applyBorder="1" applyAlignment="1">
      <alignment horizontal="centerContinuous" vertical="center"/>
    </xf>
    <xf numFmtId="0" fontId="10" fillId="0" borderId="14" xfId="5" applyFont="1" applyBorder="1" applyAlignment="1">
      <alignment horizontal="center" vertical="center" textRotation="255" wrapText="1"/>
    </xf>
    <xf numFmtId="0" fontId="10" fillId="0" borderId="7" xfId="5" applyFont="1" applyBorder="1" applyAlignment="1">
      <alignment horizontal="center" vertical="center" textRotation="255" wrapText="1"/>
    </xf>
    <xf numFmtId="0" fontId="10" fillId="0" borderId="7" xfId="5" applyFont="1" applyBorder="1" applyAlignment="1">
      <alignment horizontal="centerContinuous" vertical="center" wrapText="1"/>
    </xf>
    <xf numFmtId="0" fontId="10" fillId="0" borderId="8" xfId="5" applyFont="1" applyBorder="1" applyAlignment="1">
      <alignment horizontal="centerContinuous" vertical="center" wrapText="1"/>
    </xf>
    <xf numFmtId="0" fontId="10" fillId="0" borderId="0" xfId="5" applyFont="1" applyBorder="1" applyAlignment="1">
      <alignment horizontal="centerContinuous" vertical="center" wrapText="1"/>
    </xf>
    <xf numFmtId="0" fontId="10" fillId="0" borderId="14" xfId="5" applyFont="1" applyBorder="1" applyAlignment="1">
      <alignment horizontal="center" vertical="center" wrapText="1"/>
    </xf>
    <xf numFmtId="0" fontId="10" fillId="0" borderId="0" xfId="5" applyFont="1" applyAlignment="1">
      <alignment vertical="center" wrapText="1"/>
    </xf>
    <xf numFmtId="0" fontId="4" fillId="8" borderId="15" xfId="0" applyFont="1" applyFill="1" applyBorder="1" applyAlignment="1" applyProtection="1">
      <alignment horizontal="left" vertical="center"/>
      <protection hidden="1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vertical="center"/>
    </xf>
    <xf numFmtId="0" fontId="0" fillId="9" borderId="0" xfId="0" applyFont="1" applyFill="1" applyAlignment="1">
      <alignment horizontal="center" vertical="center"/>
    </xf>
    <xf numFmtId="0" fontId="0" fillId="9" borderId="0" xfId="0" applyFont="1" applyFill="1" applyAlignment="1">
      <alignment vertical="center"/>
    </xf>
    <xf numFmtId="0" fontId="0" fillId="9" borderId="0" xfId="0" applyFont="1" applyFill="1" applyAlignment="1">
      <alignment horizontal="left" vertical="center"/>
    </xf>
    <xf numFmtId="0" fontId="50" fillId="9" borderId="0" xfId="0" applyFont="1" applyFill="1" applyAlignment="1">
      <alignment horizontal="left" vertical="center"/>
    </xf>
    <xf numFmtId="0" fontId="50" fillId="9" borderId="0" xfId="0" applyFont="1" applyFill="1" applyAlignment="1">
      <alignment vertical="center"/>
    </xf>
    <xf numFmtId="0" fontId="30" fillId="9" borderId="0" xfId="0" applyFont="1" applyFill="1" applyAlignment="1">
      <alignment vertical="center"/>
    </xf>
    <xf numFmtId="0" fontId="39" fillId="6" borderId="0" xfId="0" applyFont="1" applyFill="1" applyAlignment="1">
      <alignment vertical="center"/>
    </xf>
    <xf numFmtId="0" fontId="33" fillId="6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0" fillId="0" borderId="87" xfId="0" applyBorder="1" applyAlignment="1" applyProtection="1">
      <alignment vertical="center"/>
      <protection locked="0"/>
    </xf>
    <xf numFmtId="0" fontId="0" fillId="0" borderId="87" xfId="0" applyBorder="1" applyAlignment="1" applyProtection="1">
      <alignment horizontal="center" vertical="center"/>
      <protection locked="0"/>
    </xf>
    <xf numFmtId="3" fontId="0" fillId="0" borderId="87" xfId="0" applyNumberFormat="1" applyBorder="1" applyAlignment="1" applyProtection="1">
      <alignment vertical="center"/>
      <protection locked="0"/>
    </xf>
    <xf numFmtId="3" fontId="0" fillId="0" borderId="85" xfId="0" applyNumberFormat="1" applyBorder="1" applyAlignment="1" applyProtection="1">
      <alignment vertical="center"/>
      <protection locked="0"/>
    </xf>
    <xf numFmtId="0" fontId="0" fillId="0" borderId="88" xfId="0" quotePrefix="1" applyBorder="1" applyAlignment="1" applyProtection="1">
      <alignment horizontal="center" vertical="center"/>
      <protection locked="0"/>
    </xf>
    <xf numFmtId="0" fontId="0" fillId="0" borderId="89" xfId="0" quotePrefix="1" applyBorder="1" applyAlignment="1" applyProtection="1">
      <alignment horizontal="center" vertical="center"/>
      <protection locked="0"/>
    </xf>
    <xf numFmtId="0" fontId="0" fillId="0" borderId="88" xfId="0" applyBorder="1" applyAlignment="1" applyProtection="1">
      <alignment horizontal="center" vertical="center"/>
      <protection locked="0"/>
    </xf>
    <xf numFmtId="0" fontId="0" fillId="0" borderId="89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3" fontId="0" fillId="0" borderId="85" xfId="0" applyNumberFormat="1" applyBorder="1" applyAlignment="1" applyProtection="1">
      <alignment horizontal="center" vertical="center"/>
      <protection locked="0"/>
    </xf>
    <xf numFmtId="0" fontId="0" fillId="0" borderId="86" xfId="0" applyBorder="1" applyAlignment="1" applyProtection="1">
      <alignment vertical="center"/>
      <protection locked="0"/>
    </xf>
    <xf numFmtId="0" fontId="0" fillId="0" borderId="86" xfId="0" applyBorder="1" applyAlignment="1" applyProtection="1">
      <alignment horizontal="center" vertical="center"/>
      <protection locked="0"/>
    </xf>
    <xf numFmtId="3" fontId="0" fillId="0" borderId="86" xfId="0" applyNumberFormat="1" applyBorder="1" applyAlignment="1" applyProtection="1">
      <alignment horizontal="center" vertical="center"/>
      <protection locked="0"/>
    </xf>
    <xf numFmtId="3" fontId="0" fillId="0" borderId="86" xfId="0" applyNumberFormat="1" applyBorder="1" applyAlignment="1" applyProtection="1">
      <alignment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3" fontId="0" fillId="0" borderId="87" xfId="0" applyNumberFormat="1" applyBorder="1" applyAlignment="1" applyProtection="1">
      <alignment vertical="center"/>
    </xf>
    <xf numFmtId="3" fontId="0" fillId="0" borderId="85" xfId="0" applyNumberFormat="1" applyBorder="1" applyAlignment="1" applyProtection="1">
      <alignment vertical="center"/>
    </xf>
    <xf numFmtId="3" fontId="0" fillId="0" borderId="86" xfId="0" applyNumberFormat="1" applyBorder="1" applyAlignment="1" applyProtection="1">
      <alignment vertical="center"/>
    </xf>
    <xf numFmtId="0" fontId="33" fillId="6" borderId="12" xfId="0" applyFont="1" applyFill="1" applyBorder="1" applyAlignment="1">
      <alignment vertical="center"/>
    </xf>
    <xf numFmtId="0" fontId="1" fillId="0" borderId="0" xfId="5" applyFont="1" applyAlignment="1" applyProtection="1">
      <alignment vertical="center"/>
    </xf>
    <xf numFmtId="0" fontId="1" fillId="0" borderId="0" xfId="5" applyFont="1" applyBorder="1" applyAlignment="1" applyProtection="1">
      <alignment vertical="center"/>
    </xf>
    <xf numFmtId="0" fontId="17" fillId="0" borderId="0" xfId="5" applyFont="1" applyBorder="1" applyAlignment="1" applyProtection="1">
      <alignment horizontal="left" vertical="center"/>
    </xf>
    <xf numFmtId="0" fontId="1" fillId="0" borderId="0" xfId="5" applyFont="1" applyBorder="1" applyAlignment="1" applyProtection="1">
      <alignment horizontal="centerContinuous" vertical="center"/>
    </xf>
    <xf numFmtId="0" fontId="2" fillId="0" borderId="0" xfId="5" applyFont="1" applyBorder="1" applyAlignment="1" applyProtection="1">
      <alignment horizontal="left" vertical="center"/>
    </xf>
    <xf numFmtId="0" fontId="11" fillId="0" borderId="0" xfId="5" applyFont="1" applyBorder="1" applyAlignment="1" applyProtection="1">
      <alignment vertical="center"/>
    </xf>
    <xf numFmtId="0" fontId="3" fillId="0" borderId="0" xfId="5" applyFont="1" applyBorder="1" applyAlignment="1" applyProtection="1">
      <alignment vertical="center" wrapText="1"/>
    </xf>
    <xf numFmtId="0" fontId="19" fillId="0" borderId="0" xfId="5" applyFont="1" applyBorder="1" applyAlignment="1" applyProtection="1">
      <alignment vertical="center"/>
    </xf>
    <xf numFmtId="0" fontId="19" fillId="0" borderId="19" xfId="5" applyFont="1" applyBorder="1" applyAlignment="1" applyProtection="1">
      <alignment horizontal="center" vertical="center" wrapText="1"/>
    </xf>
    <xf numFmtId="0" fontId="3" fillId="0" borderId="0" xfId="5" applyFont="1" applyBorder="1" applyAlignment="1" applyProtection="1">
      <alignment horizontal="center" vertical="center" wrapText="1"/>
    </xf>
    <xf numFmtId="0" fontId="1" fillId="0" borderId="0" xfId="5" applyFont="1" applyBorder="1" applyAlignment="1" applyProtection="1">
      <alignment vertical="center" wrapText="1"/>
    </xf>
    <xf numFmtId="0" fontId="3" fillId="0" borderId="32" xfId="5" applyFont="1" applyBorder="1" applyAlignment="1">
      <alignment horizontal="center" vertical="center" wrapText="1"/>
    </xf>
    <xf numFmtId="0" fontId="3" fillId="0" borderId="56" xfId="5" applyFont="1" applyBorder="1" applyAlignment="1">
      <alignment horizontal="center" vertical="center"/>
    </xf>
    <xf numFmtId="0" fontId="3" fillId="0" borderId="40" xfId="5" applyFont="1" applyBorder="1" applyAlignment="1">
      <alignment horizontal="center" vertical="center"/>
    </xf>
    <xf numFmtId="3" fontId="3" fillId="0" borderId="57" xfId="5" applyNumberFormat="1" applyFont="1" applyBorder="1" applyAlignment="1" applyProtection="1">
      <alignment vertical="center"/>
      <protection locked="0"/>
    </xf>
    <xf numFmtId="3" fontId="3" fillId="0" borderId="40" xfId="5" applyNumberFormat="1" applyFont="1" applyBorder="1" applyAlignment="1" applyProtection="1">
      <alignment vertical="center"/>
      <protection locked="0"/>
    </xf>
    <xf numFmtId="3" fontId="3" fillId="0" borderId="58" xfId="5" applyNumberFormat="1" applyFont="1" applyBorder="1" applyAlignment="1" applyProtection="1">
      <alignment vertical="center"/>
      <protection locked="0"/>
    </xf>
    <xf numFmtId="0" fontId="3" fillId="0" borderId="59" xfId="5" applyFont="1" applyBorder="1" applyAlignment="1">
      <alignment horizontal="center" vertical="center"/>
    </xf>
    <xf numFmtId="0" fontId="3" fillId="0" borderId="46" xfId="5" applyFont="1" applyBorder="1" applyAlignment="1">
      <alignment horizontal="center" vertical="center"/>
    </xf>
    <xf numFmtId="3" fontId="3" fillId="0" borderId="60" xfId="5" applyNumberFormat="1" applyFont="1" applyBorder="1" applyAlignment="1" applyProtection="1">
      <alignment vertical="center"/>
      <protection locked="0"/>
    </xf>
    <xf numFmtId="3" fontId="3" fillId="0" borderId="46" xfId="5" applyNumberFormat="1" applyFont="1" applyBorder="1" applyAlignment="1" applyProtection="1">
      <alignment vertical="center"/>
      <protection locked="0"/>
    </xf>
    <xf numFmtId="3" fontId="3" fillId="0" borderId="61" xfId="5" applyNumberFormat="1" applyFont="1" applyBorder="1" applyAlignment="1" applyProtection="1">
      <alignment vertical="center"/>
      <protection locked="0"/>
    </xf>
    <xf numFmtId="0" fontId="3" fillId="0" borderId="65" xfId="5" applyFont="1" applyBorder="1" applyAlignment="1">
      <alignment horizontal="center" vertical="center"/>
    </xf>
    <xf numFmtId="0" fontId="3" fillId="0" borderId="68" xfId="5" applyFont="1" applyBorder="1" applyAlignment="1">
      <alignment horizontal="center" vertical="center"/>
    </xf>
    <xf numFmtId="3" fontId="3" fillId="0" borderId="66" xfId="5" applyNumberFormat="1" applyFont="1" applyBorder="1" applyAlignment="1" applyProtection="1">
      <alignment vertical="center"/>
      <protection locked="0"/>
    </xf>
    <xf numFmtId="3" fontId="3" fillId="0" borderId="68" xfId="5" applyNumberFormat="1" applyFont="1" applyBorder="1" applyAlignment="1" applyProtection="1">
      <alignment vertical="center"/>
      <protection locked="0"/>
    </xf>
    <xf numFmtId="3" fontId="3" fillId="0" borderId="70" xfId="5" applyNumberFormat="1" applyFont="1" applyBorder="1" applyAlignment="1" applyProtection="1">
      <alignment vertical="center"/>
      <protection locked="0"/>
    </xf>
    <xf numFmtId="3" fontId="3" fillId="0" borderId="63" xfId="5" applyNumberFormat="1" applyFont="1" applyBorder="1" applyAlignment="1" applyProtection="1">
      <alignment vertical="center"/>
      <protection locked="0"/>
    </xf>
    <xf numFmtId="3" fontId="0" fillId="0" borderId="0" xfId="0" applyNumberFormat="1" applyAlignment="1">
      <alignment horizontal="center" vertical="center"/>
    </xf>
    <xf numFmtId="3" fontId="0" fillId="0" borderId="87" xfId="0" applyNumberFormat="1" applyBorder="1" applyAlignment="1" applyProtection="1">
      <alignment horizontal="center" vertical="center"/>
      <protection locked="0"/>
    </xf>
    <xf numFmtId="0" fontId="3" fillId="0" borderId="37" xfId="5" applyFont="1" applyBorder="1" applyAlignment="1" applyProtection="1">
      <alignment horizontal="center" vertical="center"/>
      <protection locked="0"/>
    </xf>
    <xf numFmtId="0" fontId="3" fillId="0" borderId="3" xfId="5" applyFont="1" applyBorder="1" applyAlignment="1" applyProtection="1">
      <alignment horizontal="center" vertical="center"/>
      <protection locked="0"/>
    </xf>
    <xf numFmtId="0" fontId="3" fillId="0" borderId="12" xfId="5" applyFont="1" applyBorder="1" applyAlignment="1" applyProtection="1">
      <alignment horizontal="center" vertical="center"/>
      <protection locked="0"/>
    </xf>
    <xf numFmtId="0" fontId="3" fillId="0" borderId="41" xfId="5" applyFont="1" applyBorder="1" applyAlignment="1" applyProtection="1">
      <alignment horizontal="center" vertical="center"/>
      <protection hidden="1"/>
    </xf>
    <xf numFmtId="0" fontId="3" fillId="0" borderId="47" xfId="5" applyFont="1" applyBorder="1" applyAlignment="1" applyProtection="1">
      <alignment horizontal="center" vertical="center"/>
      <protection hidden="1"/>
    </xf>
    <xf numFmtId="0" fontId="3" fillId="0" borderId="36" xfId="5" applyFont="1" applyBorder="1" applyAlignment="1" applyProtection="1">
      <alignment horizontal="center" vertical="center"/>
      <protection hidden="1"/>
    </xf>
    <xf numFmtId="0" fontId="3" fillId="0" borderId="37" xfId="5" applyFont="1" applyBorder="1" applyAlignment="1" applyProtection="1">
      <alignment vertical="center"/>
      <protection hidden="1"/>
    </xf>
    <xf numFmtId="0" fontId="3" fillId="0" borderId="37" xfId="5" applyFont="1" applyBorder="1" applyAlignment="1" applyProtection="1">
      <alignment horizontal="center" vertical="center"/>
      <protection hidden="1"/>
    </xf>
    <xf numFmtId="0" fontId="3" fillId="0" borderId="33" xfId="5" applyFont="1" applyBorder="1" applyAlignment="1" applyProtection="1">
      <alignment vertical="center"/>
      <protection hidden="1"/>
    </xf>
    <xf numFmtId="0" fontId="3" fillId="0" borderId="42" xfId="5" applyFont="1" applyBorder="1" applyAlignment="1" applyProtection="1">
      <alignment vertical="center"/>
      <protection hidden="1"/>
    </xf>
    <xf numFmtId="0" fontId="3" fillId="0" borderId="43" xfId="5" applyFont="1" applyBorder="1" applyAlignment="1" applyProtection="1">
      <alignment vertical="center"/>
      <protection hidden="1"/>
    </xf>
    <xf numFmtId="3" fontId="3" fillId="0" borderId="36" xfId="5" applyNumberFormat="1" applyFont="1" applyBorder="1" applyAlignment="1" applyProtection="1">
      <alignment vertical="center"/>
      <protection hidden="1"/>
    </xf>
    <xf numFmtId="0" fontId="3" fillId="0" borderId="41" xfId="5" applyFont="1" applyBorder="1" applyAlignment="1" applyProtection="1">
      <alignment vertical="center"/>
      <protection hidden="1"/>
    </xf>
    <xf numFmtId="0" fontId="3" fillId="0" borderId="47" xfId="5" applyFont="1" applyBorder="1" applyAlignment="1" applyProtection="1">
      <alignment vertical="center"/>
      <protection hidden="1"/>
    </xf>
    <xf numFmtId="0" fontId="3" fillId="0" borderId="36" xfId="5" applyFont="1" applyBorder="1" applyAlignment="1" applyProtection="1">
      <alignment vertical="center"/>
      <protection hidden="1"/>
    </xf>
    <xf numFmtId="0" fontId="3" fillId="0" borderId="1" xfId="5" applyFont="1" applyBorder="1" applyAlignment="1" applyProtection="1">
      <alignment vertical="center"/>
      <protection hidden="1"/>
    </xf>
    <xf numFmtId="0" fontId="3" fillId="0" borderId="35" xfId="5" applyFont="1" applyBorder="1" applyAlignment="1" applyProtection="1">
      <alignment vertical="center"/>
      <protection hidden="1"/>
    </xf>
    <xf numFmtId="0" fontId="3" fillId="0" borderId="16" xfId="5" applyFont="1" applyBorder="1" applyAlignment="1" applyProtection="1">
      <alignment vertical="center"/>
      <protection hidden="1"/>
    </xf>
    <xf numFmtId="0" fontId="3" fillId="0" borderId="3" xfId="5" applyFont="1" applyBorder="1" applyAlignment="1" applyProtection="1">
      <alignment vertical="center"/>
      <protection hidden="1"/>
    </xf>
    <xf numFmtId="0" fontId="3" fillId="0" borderId="2" xfId="5" applyFont="1" applyBorder="1" applyAlignment="1" applyProtection="1">
      <alignment vertical="center"/>
      <protection hidden="1"/>
    </xf>
    <xf numFmtId="0" fontId="3" fillId="0" borderId="51" xfId="5" applyFont="1" applyBorder="1" applyAlignment="1" applyProtection="1">
      <alignment vertical="center"/>
      <protection hidden="1"/>
    </xf>
    <xf numFmtId="0" fontId="3" fillId="0" borderId="34" xfId="5" applyFont="1" applyBorder="1" applyAlignment="1" applyProtection="1">
      <alignment vertical="center"/>
      <protection hidden="1"/>
    </xf>
    <xf numFmtId="3" fontId="3" fillId="0" borderId="16" xfId="5" applyNumberFormat="1" applyFont="1" applyBorder="1" applyAlignment="1" applyProtection="1">
      <alignment vertical="center"/>
      <protection hidden="1"/>
    </xf>
    <xf numFmtId="0" fontId="18" fillId="0" borderId="0" xfId="5" applyFont="1" applyAlignment="1" applyProtection="1">
      <alignment vertical="center"/>
      <protection hidden="1"/>
    </xf>
    <xf numFmtId="0" fontId="17" fillId="0" borderId="0" xfId="5" applyFont="1" applyAlignment="1" applyProtection="1">
      <alignment horizontal="center" vertical="center"/>
      <protection hidden="1"/>
    </xf>
    <xf numFmtId="0" fontId="2" fillId="0" borderId="0" xfId="5" applyFont="1" applyAlignment="1" applyProtection="1">
      <alignment vertical="center"/>
      <protection hidden="1"/>
    </xf>
    <xf numFmtId="0" fontId="16" fillId="0" borderId="0" xfId="5" applyFont="1" applyAlignment="1" applyProtection="1">
      <alignment vertical="center"/>
      <protection hidden="1"/>
    </xf>
    <xf numFmtId="0" fontId="40" fillId="6" borderId="94" xfId="5" applyFont="1" applyFill="1" applyBorder="1" applyAlignment="1" applyProtection="1">
      <alignment horizontal="center" vertical="center"/>
      <protection hidden="1"/>
    </xf>
    <xf numFmtId="0" fontId="11" fillId="0" borderId="0" xfId="5" applyFont="1" applyAlignment="1" applyProtection="1">
      <alignment vertical="center"/>
      <protection hidden="1"/>
    </xf>
    <xf numFmtId="0" fontId="7" fillId="0" borderId="0" xfId="5" applyFont="1" applyAlignment="1" applyProtection="1">
      <alignment vertical="center"/>
      <protection hidden="1"/>
    </xf>
    <xf numFmtId="0" fontId="42" fillId="0" borderId="33" xfId="5" applyFont="1" applyBorder="1" applyAlignment="1" applyProtection="1">
      <alignment horizontal="center" vertical="center"/>
      <protection hidden="1"/>
    </xf>
    <xf numFmtId="0" fontId="7" fillId="0" borderId="0" xfId="5" applyFont="1" applyBorder="1" applyAlignment="1" applyProtection="1">
      <alignment vertical="center"/>
      <protection hidden="1"/>
    </xf>
    <xf numFmtId="0" fontId="1" fillId="0" borderId="0" xfId="5" applyFont="1" applyAlignment="1" applyProtection="1">
      <alignment vertical="center"/>
      <protection hidden="1"/>
    </xf>
    <xf numFmtId="0" fontId="40" fillId="6" borderId="95" xfId="5" applyFont="1" applyFill="1" applyBorder="1" applyAlignment="1" applyProtection="1">
      <alignment horizontal="center" vertical="center"/>
      <protection hidden="1"/>
    </xf>
    <xf numFmtId="0" fontId="2" fillId="0" borderId="0" xfId="5" applyFont="1" applyAlignment="1" applyProtection="1">
      <alignment horizontal="centerContinuous" vertical="center"/>
      <protection hidden="1"/>
    </xf>
    <xf numFmtId="0" fontId="5" fillId="0" borderId="0" xfId="5" applyFont="1" applyAlignment="1" applyProtection="1">
      <alignment vertical="center"/>
      <protection hidden="1"/>
    </xf>
    <xf numFmtId="0" fontId="2" fillId="0" borderId="0" xfId="5" applyFont="1" applyAlignment="1" applyProtection="1">
      <alignment horizontal="center" vertical="center"/>
      <protection hidden="1"/>
    </xf>
    <xf numFmtId="0" fontId="13" fillId="0" borderId="0" xfId="5" applyFont="1" applyAlignment="1" applyProtection="1">
      <alignment horizontal="left" vertical="center"/>
      <protection hidden="1"/>
    </xf>
    <xf numFmtId="0" fontId="2" fillId="0" borderId="0" xfId="5" applyFont="1" applyBorder="1" applyAlignment="1" applyProtection="1">
      <alignment vertical="center"/>
      <protection hidden="1"/>
    </xf>
    <xf numFmtId="0" fontId="15" fillId="0" borderId="0" xfId="5" applyFont="1" applyBorder="1" applyAlignment="1" applyProtection="1">
      <alignment vertical="center"/>
      <protection hidden="1"/>
    </xf>
    <xf numFmtId="0" fontId="5" fillId="0" borderId="0" xfId="5" applyFont="1" applyBorder="1" applyAlignment="1" applyProtection="1">
      <alignment vertical="center"/>
      <protection hidden="1"/>
    </xf>
    <xf numFmtId="0" fontId="2" fillId="0" borderId="0" xfId="5" applyFont="1" applyBorder="1" applyAlignment="1" applyProtection="1">
      <alignment horizontal="center" vertical="center"/>
      <protection hidden="1"/>
    </xf>
    <xf numFmtId="0" fontId="1" fillId="0" borderId="0" xfId="5" applyFont="1" applyAlignment="1" applyProtection="1">
      <alignment horizontal="center" vertical="center"/>
      <protection hidden="1"/>
    </xf>
    <xf numFmtId="0" fontId="1" fillId="0" borderId="0" xfId="5" applyFont="1" applyBorder="1" applyAlignment="1" applyProtection="1">
      <alignment vertical="center"/>
      <protection hidden="1"/>
    </xf>
    <xf numFmtId="0" fontId="1" fillId="0" borderId="0" xfId="5" applyFont="1" applyAlignment="1" applyProtection="1">
      <alignment horizontal="centerContinuous" vertical="center"/>
      <protection hidden="1"/>
    </xf>
    <xf numFmtId="0" fontId="17" fillId="0" borderId="0" xfId="5" applyFont="1" applyAlignment="1" applyProtection="1">
      <alignment vertical="center"/>
      <protection hidden="1"/>
    </xf>
    <xf numFmtId="0" fontId="41" fillId="0" borderId="0" xfId="5" applyFont="1" applyBorder="1" applyAlignment="1" applyProtection="1">
      <alignment vertical="center"/>
      <protection hidden="1"/>
    </xf>
    <xf numFmtId="0" fontId="43" fillId="0" borderId="16" xfId="5" applyFont="1" applyBorder="1" applyAlignment="1" applyProtection="1">
      <alignment horizontal="center" vertical="center"/>
      <protection hidden="1"/>
    </xf>
    <xf numFmtId="0" fontId="43" fillId="0" borderId="0" xfId="5" applyFont="1" applyAlignment="1" applyProtection="1">
      <alignment vertical="center"/>
      <protection hidden="1"/>
    </xf>
    <xf numFmtId="0" fontId="3" fillId="0" borderId="0" xfId="5" applyFont="1" applyAlignment="1" applyProtection="1">
      <alignment vertical="center"/>
      <protection hidden="1"/>
    </xf>
    <xf numFmtId="0" fontId="1" fillId="0" borderId="0" xfId="5" applyFont="1" applyBorder="1" applyAlignment="1" applyProtection="1">
      <alignment horizontal="right" vertical="center"/>
      <protection hidden="1"/>
    </xf>
    <xf numFmtId="0" fontId="6" fillId="0" borderId="0" xfId="5" applyFont="1" applyAlignment="1" applyProtection="1">
      <alignment horizontal="center" vertical="center"/>
      <protection hidden="1"/>
    </xf>
    <xf numFmtId="0" fontId="6" fillId="0" borderId="16" xfId="5" quotePrefix="1" applyFont="1" applyBorder="1" applyAlignment="1" applyProtection="1">
      <alignment horizontal="center" vertical="center"/>
      <protection hidden="1"/>
    </xf>
    <xf numFmtId="0" fontId="6" fillId="0" borderId="16" xfId="5" applyFont="1" applyBorder="1" applyAlignment="1" applyProtection="1">
      <alignment horizontal="center" vertical="center"/>
      <protection hidden="1"/>
    </xf>
    <xf numFmtId="0" fontId="17" fillId="0" borderId="0" xfId="5" applyFont="1" applyBorder="1" applyAlignment="1" applyProtection="1">
      <alignment vertical="center"/>
      <protection hidden="1"/>
    </xf>
    <xf numFmtId="0" fontId="17" fillId="0" borderId="0" xfId="5" applyFont="1" applyBorder="1" applyAlignment="1" applyProtection="1">
      <alignment horizontal="right" vertical="center"/>
      <protection hidden="1"/>
    </xf>
    <xf numFmtId="0" fontId="1" fillId="0" borderId="0" xfId="5" applyFont="1" applyProtection="1">
      <protection hidden="1"/>
    </xf>
    <xf numFmtId="0" fontId="15" fillId="0" borderId="0" xfId="5" applyFont="1" applyAlignment="1" applyProtection="1">
      <alignment horizontal="center"/>
      <protection hidden="1"/>
    </xf>
    <xf numFmtId="0" fontId="2" fillId="0" borderId="0" xfId="5" applyFont="1" applyProtection="1">
      <protection hidden="1"/>
    </xf>
    <xf numFmtId="0" fontId="19" fillId="0" borderId="0" xfId="5" applyFont="1" applyAlignment="1" applyProtection="1">
      <alignment vertical="center"/>
      <protection hidden="1"/>
    </xf>
    <xf numFmtId="0" fontId="15" fillId="0" borderId="0" xfId="5" applyFont="1" applyAlignment="1" applyProtection="1">
      <alignment vertical="center"/>
      <protection hidden="1"/>
    </xf>
    <xf numFmtId="0" fontId="35" fillId="10" borderId="12" xfId="5" applyFont="1" applyFill="1" applyBorder="1" applyAlignment="1" applyProtection="1">
      <alignment vertical="center"/>
      <protection hidden="1"/>
    </xf>
    <xf numFmtId="0" fontId="7" fillId="10" borderId="12" xfId="5" applyFont="1" applyFill="1" applyBorder="1" applyProtection="1">
      <protection hidden="1"/>
    </xf>
    <xf numFmtId="0" fontId="11" fillId="10" borderId="13" xfId="5" applyFont="1" applyFill="1" applyBorder="1" applyProtection="1">
      <protection hidden="1"/>
    </xf>
    <xf numFmtId="3" fontId="11" fillId="10" borderId="13" xfId="5" applyNumberFormat="1" applyFont="1" applyFill="1" applyBorder="1" applyProtection="1">
      <protection hidden="1"/>
    </xf>
    <xf numFmtId="0" fontId="11" fillId="10" borderId="16" xfId="5" applyFont="1" applyFill="1" applyBorder="1" applyProtection="1">
      <protection hidden="1"/>
    </xf>
    <xf numFmtId="3" fontId="11" fillId="10" borderId="16" xfId="5" applyNumberFormat="1" applyFont="1" applyFill="1" applyBorder="1" applyProtection="1">
      <protection hidden="1"/>
    </xf>
    <xf numFmtId="0" fontId="2" fillId="0" borderId="0" xfId="5" applyFont="1" applyAlignment="1" applyProtection="1">
      <alignment horizontal="left"/>
      <protection hidden="1"/>
    </xf>
    <xf numFmtId="0" fontId="1" fillId="0" borderId="0" xfId="5" applyFont="1" applyAlignment="1" applyProtection="1">
      <alignment horizontal="left"/>
      <protection hidden="1"/>
    </xf>
    <xf numFmtId="0" fontId="1" fillId="0" borderId="0" xfId="5" applyFont="1" applyAlignment="1" applyProtection="1">
      <alignment horizontal="centerContinuous"/>
      <protection hidden="1"/>
    </xf>
    <xf numFmtId="0" fontId="47" fillId="0" borderId="0" xfId="5" applyFont="1" applyAlignment="1" applyProtection="1">
      <alignment vertical="center"/>
      <protection hidden="1"/>
    </xf>
    <xf numFmtId="0" fontId="48" fillId="0" borderId="16" xfId="5" applyFont="1" applyBorder="1" applyAlignment="1" applyProtection="1">
      <alignment horizontal="center"/>
      <protection hidden="1"/>
    </xf>
    <xf numFmtId="0" fontId="11" fillId="10" borderId="12" xfId="5" applyFont="1" applyFill="1" applyBorder="1" applyProtection="1">
      <protection hidden="1"/>
    </xf>
    <xf numFmtId="3" fontId="11" fillId="10" borderId="12" xfId="5" applyNumberFormat="1" applyFont="1" applyFill="1" applyBorder="1" applyProtection="1">
      <protection hidden="1"/>
    </xf>
    <xf numFmtId="0" fontId="3" fillId="0" borderId="0" xfId="5" applyFont="1" applyAlignment="1" applyProtection="1">
      <alignment horizontal="left"/>
      <protection hidden="1"/>
    </xf>
    <xf numFmtId="0" fontId="2" fillId="0" borderId="0" xfId="5" applyFont="1" applyBorder="1" applyAlignment="1" applyProtection="1">
      <alignment horizontal="center"/>
      <protection hidden="1"/>
    </xf>
    <xf numFmtId="0" fontId="7" fillId="0" borderId="0" xfId="5" applyFont="1" applyFill="1" applyBorder="1" applyAlignment="1" applyProtection="1">
      <protection hidden="1"/>
    </xf>
    <xf numFmtId="0" fontId="7" fillId="10" borderId="16" xfId="5" applyFont="1" applyFill="1" applyBorder="1" applyAlignment="1" applyProtection="1">
      <alignment horizontal="right"/>
      <protection hidden="1"/>
    </xf>
    <xf numFmtId="0" fontId="2" fillId="0" borderId="0" xfId="5" applyFont="1" applyBorder="1" applyAlignment="1" applyProtection="1">
      <alignment horizontal="left"/>
      <protection hidden="1"/>
    </xf>
    <xf numFmtId="0" fontId="11" fillId="0" borderId="0" xfId="5" applyFont="1" applyFill="1" applyProtection="1">
      <protection hidden="1"/>
    </xf>
    <xf numFmtId="0" fontId="1" fillId="0" borderId="0" xfId="5" applyFont="1" applyBorder="1" applyProtection="1">
      <protection hidden="1"/>
    </xf>
    <xf numFmtId="0" fontId="17" fillId="0" borderId="0" xfId="5" applyFont="1" applyBorder="1" applyAlignment="1" applyProtection="1">
      <alignment horizontal="left" vertical="center"/>
      <protection hidden="1"/>
    </xf>
    <xf numFmtId="0" fontId="1" fillId="0" borderId="0" xfId="5" applyFont="1" applyBorder="1" applyAlignment="1" applyProtection="1">
      <alignment horizontal="centerContinuous" vertical="center"/>
      <protection hidden="1"/>
    </xf>
    <xf numFmtId="0" fontId="2" fillId="0" borderId="0" xfId="5" applyFont="1" applyBorder="1" applyAlignment="1" applyProtection="1">
      <alignment horizontal="left" vertical="center"/>
      <protection hidden="1"/>
    </xf>
    <xf numFmtId="0" fontId="15" fillId="0" borderId="0" xfId="5" applyFont="1" applyBorder="1" applyAlignment="1" applyProtection="1">
      <alignment vertical="center" textRotation="90" wrapText="1" readingOrder="2"/>
      <protection hidden="1"/>
    </xf>
    <xf numFmtId="0" fontId="37" fillId="0" borderId="0" xfId="5" applyFont="1" applyBorder="1" applyAlignment="1" applyProtection="1">
      <alignment vertical="center"/>
      <protection hidden="1"/>
    </xf>
    <xf numFmtId="0" fontId="7" fillId="0" borderId="0" xfId="5" applyFont="1" applyBorder="1" applyAlignment="1" applyProtection="1">
      <alignment vertical="center" wrapText="1"/>
      <protection hidden="1"/>
    </xf>
    <xf numFmtId="0" fontId="11" fillId="10" borderId="13" xfId="5" applyFont="1" applyFill="1" applyBorder="1" applyAlignment="1" applyProtection="1">
      <alignment horizontal="left" vertical="center"/>
      <protection hidden="1"/>
    </xf>
    <xf numFmtId="0" fontId="11" fillId="10" borderId="16" xfId="5" applyFont="1" applyFill="1" applyBorder="1" applyAlignment="1" applyProtection="1">
      <alignment horizontal="left" vertical="center"/>
      <protection hidden="1"/>
    </xf>
    <xf numFmtId="0" fontId="13" fillId="0" borderId="0" xfId="5" applyFont="1" applyAlignment="1" applyProtection="1">
      <alignment vertical="center"/>
      <protection hidden="1"/>
    </xf>
    <xf numFmtId="0" fontId="35" fillId="10" borderId="12" xfId="5" applyFont="1" applyFill="1" applyBorder="1" applyAlignment="1" applyProtection="1">
      <alignment horizontal="center" vertical="center"/>
      <protection hidden="1"/>
    </xf>
    <xf numFmtId="0" fontId="7" fillId="10" borderId="12" xfId="5" applyFont="1" applyFill="1" applyBorder="1" applyAlignment="1" applyProtection="1">
      <alignment horizontal="center" vertical="center"/>
      <protection hidden="1"/>
    </xf>
    <xf numFmtId="3" fontId="11" fillId="10" borderId="13" xfId="5" applyNumberFormat="1" applyFont="1" applyFill="1" applyBorder="1" applyAlignment="1" applyProtection="1">
      <alignment horizontal="center" vertical="center"/>
      <protection hidden="1"/>
    </xf>
    <xf numFmtId="3" fontId="11" fillId="10" borderId="16" xfId="5" applyNumberFormat="1" applyFont="1" applyFill="1" applyBorder="1" applyAlignment="1" applyProtection="1">
      <alignment horizontal="center" vertical="center"/>
      <protection hidden="1"/>
    </xf>
    <xf numFmtId="0" fontId="11" fillId="10" borderId="12" xfId="5" applyFont="1" applyFill="1" applyBorder="1" applyAlignment="1" applyProtection="1">
      <alignment horizontal="center" vertical="center"/>
      <protection hidden="1"/>
    </xf>
    <xf numFmtId="3" fontId="11" fillId="10" borderId="12" xfId="5" applyNumberFormat="1" applyFont="1" applyFill="1" applyBorder="1" applyAlignment="1" applyProtection="1">
      <alignment horizontal="center" vertical="center"/>
      <protection hidden="1"/>
    </xf>
    <xf numFmtId="0" fontId="7" fillId="0" borderId="0" xfId="5" applyFont="1" applyFill="1" applyBorder="1" applyAlignment="1" applyProtection="1">
      <alignment horizontal="center" vertical="center"/>
      <protection hidden="1"/>
    </xf>
    <xf numFmtId="0" fontId="7" fillId="10" borderId="16" xfId="5" applyFont="1" applyFill="1" applyBorder="1" applyAlignment="1" applyProtection="1">
      <alignment horizontal="center" vertical="center"/>
      <protection hidden="1"/>
    </xf>
    <xf numFmtId="0" fontId="45" fillId="0" borderId="77" xfId="0" applyFont="1" applyBorder="1" applyAlignment="1">
      <alignment horizontal="center" vertical="center"/>
    </xf>
    <xf numFmtId="0" fontId="45" fillId="0" borderId="78" xfId="0" applyFont="1" applyBorder="1" applyAlignment="1">
      <alignment horizontal="center" vertical="center"/>
    </xf>
    <xf numFmtId="0" fontId="45" fillId="0" borderId="79" xfId="0" applyFont="1" applyBorder="1" applyAlignment="1">
      <alignment horizontal="center"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33" fillId="0" borderId="119" xfId="0" applyFont="1" applyBorder="1" applyAlignment="1">
      <alignment horizontal="center" vertical="center"/>
    </xf>
    <xf numFmtId="0" fontId="8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28" fillId="6" borderId="110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57" fillId="6" borderId="12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33" fillId="0" borderId="118" xfId="0" applyFont="1" applyBorder="1" applyAlignment="1" applyProtection="1">
      <alignment horizontal="center" vertical="center"/>
      <protection hidden="1"/>
    </xf>
    <xf numFmtId="0" fontId="0" fillId="0" borderId="87" xfId="0" applyBorder="1" applyAlignment="1" applyProtection="1">
      <alignment horizontal="center" vertical="center"/>
      <protection hidden="1"/>
    </xf>
    <xf numFmtId="0" fontId="39" fillId="11" borderId="0" xfId="0" applyFont="1" applyFill="1" applyAlignment="1">
      <alignment vertical="center"/>
    </xf>
    <xf numFmtId="0" fontId="46" fillId="11" borderId="0" xfId="0" applyFont="1" applyFill="1" applyAlignment="1">
      <alignment vertical="center"/>
    </xf>
    <xf numFmtId="0" fontId="53" fillId="11" borderId="0" xfId="0" applyFont="1" applyFill="1" applyAlignment="1">
      <alignment vertical="center"/>
    </xf>
    <xf numFmtId="0" fontId="30" fillId="11" borderId="0" xfId="0" applyFont="1" applyFill="1" applyAlignment="1">
      <alignment vertical="center"/>
    </xf>
    <xf numFmtId="0" fontId="54" fillId="11" borderId="0" xfId="6" applyFont="1" applyFill="1" applyAlignment="1">
      <alignment vertical="center"/>
    </xf>
    <xf numFmtId="0" fontId="58" fillId="11" borderId="0" xfId="6" applyFont="1" applyFill="1" applyAlignment="1">
      <alignment vertical="center"/>
    </xf>
    <xf numFmtId="0" fontId="28" fillId="6" borderId="110" xfId="0" quotePrefix="1" applyFont="1" applyFill="1" applyBorder="1" applyAlignment="1" applyProtection="1">
      <alignment horizontal="center" vertical="center"/>
      <protection locked="0"/>
    </xf>
    <xf numFmtId="0" fontId="28" fillId="6" borderId="109" xfId="0" quotePrefix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17" fillId="0" borderId="0" xfId="5" applyFont="1" applyAlignment="1" applyProtection="1">
      <alignment horizontal="left" vertical="center"/>
      <protection hidden="1"/>
    </xf>
    <xf numFmtId="3" fontId="0" fillId="0" borderId="0" xfId="0" applyNumberFormat="1" applyAlignment="1" applyProtection="1">
      <alignment vertical="center"/>
    </xf>
    <xf numFmtId="3" fontId="27" fillId="4" borderId="94" xfId="5" applyNumberFormat="1" applyFont="1" applyFill="1" applyBorder="1" applyAlignment="1" applyProtection="1">
      <alignment horizontal="center" vertical="center" wrapText="1"/>
    </xf>
    <xf numFmtId="9" fontId="60" fillId="0" borderId="95" xfId="7" applyFont="1" applyFill="1" applyBorder="1" applyAlignment="1" applyProtection="1">
      <alignment horizontal="center" vertical="center" wrapText="1"/>
      <protection locked="0"/>
    </xf>
    <xf numFmtId="165" fontId="60" fillId="0" borderId="95" xfId="7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vertical="center" wrapText="1"/>
    </xf>
    <xf numFmtId="0" fontId="0" fillId="0" borderId="120" xfId="0" applyBorder="1" applyAlignment="1" applyProtection="1">
      <alignment vertical="center"/>
      <protection locked="0"/>
    </xf>
    <xf numFmtId="0" fontId="0" fillId="0" borderId="119" xfId="0" applyBorder="1" applyAlignment="1" applyProtection="1">
      <alignment vertical="center"/>
      <protection locked="0"/>
    </xf>
    <xf numFmtId="0" fontId="61" fillId="0" borderId="88" xfId="0" quotePrefix="1" applyFont="1" applyBorder="1" applyAlignment="1" applyProtection="1">
      <alignment horizontal="center" vertical="center"/>
      <protection locked="0"/>
    </xf>
    <xf numFmtId="0" fontId="61" fillId="0" borderId="89" xfId="0" quotePrefix="1" applyFont="1" applyBorder="1" applyAlignment="1" applyProtection="1">
      <alignment horizontal="center" vertical="center"/>
      <protection locked="0"/>
    </xf>
    <xf numFmtId="0" fontId="61" fillId="0" borderId="88" xfId="0" applyFont="1" applyBorder="1" applyAlignment="1" applyProtection="1">
      <alignment horizontal="center" vertical="center"/>
      <protection locked="0"/>
    </xf>
    <xf numFmtId="0" fontId="61" fillId="0" borderId="89" xfId="0" applyFont="1" applyBorder="1" applyAlignment="1" applyProtection="1">
      <alignment horizontal="center" vertical="center"/>
      <protection locked="0"/>
    </xf>
    <xf numFmtId="0" fontId="61" fillId="0" borderId="90" xfId="0" applyFont="1" applyBorder="1" applyAlignment="1" applyProtection="1">
      <alignment horizontal="center" vertical="center"/>
      <protection locked="0"/>
    </xf>
    <xf numFmtId="0" fontId="61" fillId="0" borderId="91" xfId="0" applyFont="1" applyBorder="1" applyAlignment="1" applyProtection="1">
      <alignment horizontal="center" vertical="center"/>
      <protection locked="0"/>
    </xf>
    <xf numFmtId="0" fontId="19" fillId="0" borderId="12" xfId="5" applyFont="1" applyBorder="1" applyAlignment="1" applyProtection="1">
      <alignment horizontal="center" vertical="center" wrapText="1"/>
      <protection locked="0"/>
    </xf>
    <xf numFmtId="0" fontId="33" fillId="0" borderId="0" xfId="0" applyFont="1" applyAlignment="1">
      <alignment horizontal="center" vertical="center"/>
    </xf>
    <xf numFmtId="0" fontId="33" fillId="0" borderId="120" xfId="0" applyFont="1" applyBorder="1" applyAlignment="1">
      <alignment horizontal="center" vertical="center"/>
    </xf>
    <xf numFmtId="0" fontId="33" fillId="0" borderId="121" xfId="0" applyFont="1" applyBorder="1" applyAlignment="1" applyProtection="1">
      <alignment horizontal="center" vertical="center"/>
      <protection hidden="1"/>
    </xf>
    <xf numFmtId="0" fontId="62" fillId="0" borderId="0" xfId="5" applyFont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4" borderId="71" xfId="0" applyFont="1" applyFill="1" applyBorder="1" applyAlignment="1" applyProtection="1">
      <alignment horizontal="center" vertical="center" wrapText="1"/>
      <protection locked="0"/>
    </xf>
    <xf numFmtId="0" fontId="0" fillId="4" borderId="75" xfId="0" applyFont="1" applyFill="1" applyBorder="1" applyAlignment="1" applyProtection="1">
      <alignment horizontal="center" vertical="center" wrapText="1"/>
      <protection locked="0"/>
    </xf>
    <xf numFmtId="0" fontId="61" fillId="0" borderId="90" xfId="0" quotePrefix="1" applyFont="1" applyBorder="1" applyAlignment="1" applyProtection="1">
      <alignment horizontal="center" vertical="center"/>
      <protection locked="0"/>
    </xf>
    <xf numFmtId="0" fontId="61" fillId="0" borderId="91" xfId="0" quotePrefix="1" applyFont="1" applyBorder="1" applyAlignment="1" applyProtection="1">
      <alignment horizontal="center" vertical="center"/>
      <protection locked="0"/>
    </xf>
    <xf numFmtId="0" fontId="0" fillId="0" borderId="121" xfId="0" applyBorder="1" applyAlignment="1" applyProtection="1">
      <alignment horizontal="center" vertical="center"/>
    </xf>
    <xf numFmtId="0" fontId="3" fillId="0" borderId="36" xfId="5" applyFont="1" applyBorder="1" applyAlignment="1" applyProtection="1">
      <alignment horizontal="center" vertical="center"/>
      <protection locked="0"/>
    </xf>
    <xf numFmtId="0" fontId="3" fillId="0" borderId="16" xfId="5" applyFont="1" applyBorder="1" applyAlignment="1" applyProtection="1">
      <alignment horizontal="center" vertical="center"/>
      <protection locked="0"/>
    </xf>
    <xf numFmtId="0" fontId="10" fillId="0" borderId="14" xfId="5" applyFont="1" applyBorder="1" applyAlignment="1">
      <alignment horizontal="center" vertical="center" wrapText="1"/>
    </xf>
    <xf numFmtId="0" fontId="17" fillId="0" borderId="0" xfId="5" applyFont="1" applyAlignment="1" applyProtection="1">
      <alignment horizontal="center" vertical="center"/>
      <protection hidden="1"/>
    </xf>
    <xf numFmtId="0" fontId="2" fillId="0" borderId="0" xfId="5" applyFont="1" applyAlignment="1" applyProtection="1">
      <alignment horizontal="center" vertical="center"/>
      <protection hidden="1"/>
    </xf>
    <xf numFmtId="0" fontId="3" fillId="0" borderId="44" xfId="5" applyFont="1" applyBorder="1" applyAlignment="1" applyProtection="1">
      <alignment horizontal="left" vertical="center"/>
      <protection hidden="1"/>
    </xf>
    <xf numFmtId="0" fontId="3" fillId="0" borderId="45" xfId="5" applyFont="1" applyBorder="1" applyAlignment="1" applyProtection="1">
      <alignment horizontal="left" vertical="center"/>
      <protection hidden="1"/>
    </xf>
    <xf numFmtId="0" fontId="3" fillId="0" borderId="46" xfId="5" applyFont="1" applyBorder="1" applyAlignment="1" applyProtection="1">
      <alignment horizontal="left" vertical="center"/>
      <protection hidden="1"/>
    </xf>
    <xf numFmtId="0" fontId="6" fillId="0" borderId="11" xfId="5" applyFont="1" applyBorder="1" applyAlignment="1">
      <alignment horizontal="center" vertical="center"/>
    </xf>
    <xf numFmtId="0" fontId="10" fillId="0" borderId="14" xfId="5" applyFont="1" applyBorder="1" applyAlignment="1">
      <alignment horizontal="center" vertical="center" textRotation="255" wrapText="1"/>
    </xf>
    <xf numFmtId="0" fontId="6" fillId="0" borderId="0" xfId="5" applyFont="1" applyAlignment="1" applyProtection="1">
      <alignment horizontal="center" vertical="center"/>
      <protection hidden="1"/>
    </xf>
    <xf numFmtId="3" fontId="3" fillId="0" borderId="44" xfId="5" applyNumberFormat="1" applyFont="1" applyBorder="1" applyAlignment="1" applyProtection="1">
      <alignment horizontal="center" vertical="center"/>
      <protection locked="0"/>
    </xf>
    <xf numFmtId="3" fontId="3" fillId="0" borderId="46" xfId="5" applyNumberFormat="1" applyFont="1" applyBorder="1" applyAlignment="1" applyProtection="1">
      <alignment horizontal="center" vertical="center"/>
      <protection locked="0"/>
    </xf>
    <xf numFmtId="3" fontId="3" fillId="0" borderId="67" xfId="5" applyNumberFormat="1" applyFont="1" applyBorder="1" applyAlignment="1" applyProtection="1">
      <alignment horizontal="center" vertical="center"/>
      <protection locked="0"/>
    </xf>
    <xf numFmtId="3" fontId="3" fillId="0" borderId="68" xfId="5" applyNumberFormat="1" applyFont="1" applyBorder="1" applyAlignment="1" applyProtection="1">
      <alignment horizontal="center" vertical="center"/>
      <protection locked="0"/>
    </xf>
    <xf numFmtId="3" fontId="6" fillId="0" borderId="7" xfId="5" applyNumberFormat="1" applyFont="1" applyBorder="1" applyAlignment="1">
      <alignment vertical="center"/>
    </xf>
    <xf numFmtId="0" fontId="64" fillId="0" borderId="0" xfId="5" applyFont="1" applyAlignment="1" applyProtection="1">
      <alignment vertical="center"/>
      <protection hidden="1"/>
    </xf>
    <xf numFmtId="0" fontId="65" fillId="0" borderId="0" xfId="5" applyFont="1" applyAlignment="1" applyProtection="1">
      <alignment vertical="center"/>
      <protection hidden="1"/>
    </xf>
    <xf numFmtId="0" fontId="66" fillId="0" borderId="0" xfId="5" applyFont="1" applyAlignment="1" applyProtection="1">
      <alignment vertical="center"/>
      <protection hidden="1"/>
    </xf>
    <xf numFmtId="0" fontId="67" fillId="0" borderId="0" xfId="5" applyFont="1" applyAlignment="1" applyProtection="1">
      <alignment vertical="center"/>
      <protection hidden="1"/>
    </xf>
    <xf numFmtId="0" fontId="67" fillId="0" borderId="0" xfId="5" applyFont="1" applyAlignment="1" applyProtection="1">
      <alignment vertical="center" wrapText="1"/>
      <protection hidden="1"/>
    </xf>
    <xf numFmtId="0" fontId="66" fillId="0" borderId="0" xfId="5" applyFont="1" applyAlignment="1" applyProtection="1">
      <alignment vertical="center" wrapText="1"/>
      <protection hidden="1"/>
    </xf>
    <xf numFmtId="0" fontId="68" fillId="0" borderId="0" xfId="5" applyFont="1" applyAlignment="1" applyProtection="1">
      <alignment horizontal="center" vertical="center"/>
      <protection hidden="1"/>
    </xf>
    <xf numFmtId="0" fontId="69" fillId="0" borderId="0" xfId="5" applyFont="1" applyBorder="1" applyAlignment="1" applyProtection="1">
      <alignment vertical="center"/>
      <protection hidden="1"/>
    </xf>
    <xf numFmtId="0" fontId="66" fillId="0" borderId="0" xfId="5" applyFont="1" applyBorder="1" applyAlignment="1" applyProtection="1">
      <alignment vertical="center"/>
      <protection hidden="1"/>
    </xf>
    <xf numFmtId="0" fontId="68" fillId="0" borderId="0" xfId="5" applyFont="1" applyBorder="1" applyAlignment="1" applyProtection="1">
      <alignment vertical="center"/>
      <protection hidden="1"/>
    </xf>
    <xf numFmtId="0" fontId="69" fillId="0" borderId="0" xfId="5" applyFont="1" applyBorder="1" applyAlignment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4" fillId="0" borderId="77" xfId="0" applyFont="1" applyBorder="1" applyAlignment="1" applyProtection="1">
      <alignment horizontal="center" vertical="center"/>
    </xf>
    <xf numFmtId="0" fontId="14" fillId="0" borderId="78" xfId="0" applyFont="1" applyBorder="1" applyAlignment="1" applyProtection="1">
      <alignment horizontal="center" vertical="center"/>
    </xf>
    <xf numFmtId="0" fontId="14" fillId="0" borderId="79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14" fillId="0" borderId="76" xfId="0" applyFont="1" applyBorder="1" applyAlignment="1" applyProtection="1">
      <alignment horizontal="center" vertical="center"/>
    </xf>
    <xf numFmtId="0" fontId="45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63" fillId="0" borderId="77" xfId="0" applyFont="1" applyBorder="1" applyAlignment="1" applyProtection="1">
      <alignment horizontal="center" vertical="center"/>
    </xf>
    <xf numFmtId="0" fontId="63" fillId="0" borderId="78" xfId="0" applyFont="1" applyBorder="1" applyAlignment="1" applyProtection="1">
      <alignment horizontal="center" vertical="center"/>
    </xf>
    <xf numFmtId="0" fontId="23" fillId="0" borderId="0" xfId="0" quotePrefix="1" applyFont="1" applyBorder="1" applyAlignment="1" applyProtection="1">
      <alignment vertical="center"/>
    </xf>
    <xf numFmtId="0" fontId="8" fillId="0" borderId="2" xfId="0" applyFont="1" applyBorder="1" applyAlignment="1" applyProtection="1">
      <alignment vertical="center"/>
    </xf>
    <xf numFmtId="3" fontId="0" fillId="0" borderId="84" xfId="0" applyNumberFormat="1" applyBorder="1" applyAlignment="1" applyProtection="1">
      <alignment vertical="center"/>
    </xf>
    <xf numFmtId="3" fontId="0" fillId="0" borderId="95" xfId="0" applyNumberFormat="1" applyBorder="1" applyAlignment="1" applyProtection="1">
      <alignment vertical="center"/>
    </xf>
    <xf numFmtId="0" fontId="33" fillId="0" borderId="0" xfId="0" applyFont="1" applyAlignment="1" applyProtection="1">
      <alignment horizontal="center" vertical="center"/>
      <protection hidden="1"/>
    </xf>
    <xf numFmtId="3" fontId="33" fillId="0" borderId="0" xfId="0" applyNumberFormat="1" applyFont="1" applyAlignment="1">
      <alignment horizontal="center" vertical="center"/>
    </xf>
    <xf numFmtId="3" fontId="33" fillId="0" borderId="0" xfId="0" applyNumberFormat="1" applyFont="1" applyAlignment="1">
      <alignment vertical="center"/>
    </xf>
    <xf numFmtId="0" fontId="2" fillId="0" borderId="0" xfId="5" applyFont="1" applyAlignment="1" applyProtection="1">
      <alignment horizontal="center" vertical="center"/>
      <protection hidden="1"/>
    </xf>
    <xf numFmtId="0" fontId="19" fillId="0" borderId="19" xfId="5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3" fillId="0" borderId="0" xfId="5" applyNumberFormat="1" applyFont="1" applyBorder="1"/>
    <xf numFmtId="3" fontId="1" fillId="0" borderId="0" xfId="5" applyNumberFormat="1" applyFont="1" applyBorder="1"/>
    <xf numFmtId="3" fontId="1" fillId="0" borderId="0" xfId="5" applyNumberFormat="1" applyFont="1"/>
    <xf numFmtId="0" fontId="4" fillId="0" borderId="0" xfId="0" applyFont="1" applyBorder="1" applyAlignment="1">
      <alignment horizontal="center" vertical="center" wrapText="1"/>
    </xf>
    <xf numFmtId="0" fontId="19" fillId="0" borderId="19" xfId="5" applyFont="1" applyBorder="1" applyAlignment="1">
      <alignment horizontal="center" vertical="center" wrapText="1"/>
    </xf>
    <xf numFmtId="0" fontId="19" fillId="0" borderId="12" xfId="5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9" fillId="0" borderId="23" xfId="5" applyFont="1" applyBorder="1" applyAlignment="1" applyProtection="1">
      <alignment horizontal="center" vertical="center" wrapText="1"/>
      <protection locked="0"/>
    </xf>
    <xf numFmtId="0" fontId="33" fillId="0" borderId="122" xfId="0" applyFont="1" applyBorder="1" applyAlignment="1">
      <alignment horizontal="center" vertical="center"/>
    </xf>
    <xf numFmtId="0" fontId="33" fillId="0" borderId="123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66" fillId="0" borderId="0" xfId="5" applyFont="1" applyProtection="1">
      <protection hidden="1"/>
    </xf>
    <xf numFmtId="0" fontId="65" fillId="0" borderId="0" xfId="5" applyFont="1" applyAlignment="1" applyProtection="1">
      <alignment horizontal="centerContinuous" vertical="center"/>
      <protection hidden="1"/>
    </xf>
    <xf numFmtId="0" fontId="70" fillId="0" borderId="0" xfId="5" applyFont="1" applyBorder="1" applyAlignment="1" applyProtection="1">
      <alignment vertical="center"/>
      <protection hidden="1"/>
    </xf>
    <xf numFmtId="0" fontId="71" fillId="0" borderId="0" xfId="5" applyFont="1" applyBorder="1" applyAlignment="1">
      <alignment vertical="center"/>
    </xf>
    <xf numFmtId="0" fontId="68" fillId="0" borderId="0" xfId="5" applyFont="1" applyBorder="1" applyAlignment="1">
      <alignment vertical="center" wrapText="1"/>
    </xf>
    <xf numFmtId="0" fontId="72" fillId="0" borderId="0" xfId="5" applyFont="1" applyBorder="1" applyAlignment="1">
      <alignment vertical="center" wrapText="1"/>
    </xf>
    <xf numFmtId="0" fontId="66" fillId="0" borderId="0" xfId="5" applyFont="1" applyBorder="1" applyAlignment="1">
      <alignment vertical="center"/>
    </xf>
    <xf numFmtId="0" fontId="68" fillId="0" borderId="0" xfId="5" applyFont="1" applyBorder="1" applyAlignment="1">
      <alignment vertical="center"/>
    </xf>
    <xf numFmtId="0" fontId="68" fillId="0" borderId="0" xfId="5" applyFont="1" applyBorder="1"/>
    <xf numFmtId="0" fontId="66" fillId="0" borderId="0" xfId="5" applyFont="1" applyBorder="1"/>
    <xf numFmtId="0" fontId="66" fillId="0" borderId="0" xfId="5" applyFont="1"/>
    <xf numFmtId="0" fontId="65" fillId="0" borderId="0" xfId="5" applyFont="1" applyProtection="1">
      <protection hidden="1"/>
    </xf>
    <xf numFmtId="0" fontId="66" fillId="0" borderId="0" xfId="5" applyFont="1" applyBorder="1" applyAlignment="1">
      <alignment vertical="center" wrapText="1"/>
    </xf>
    <xf numFmtId="0" fontId="71" fillId="0" borderId="0" xfId="5" applyFont="1" applyBorder="1" applyAlignment="1" applyProtection="1">
      <alignment vertical="center"/>
    </xf>
    <xf numFmtId="0" fontId="68" fillId="0" borderId="0" xfId="5" applyFont="1" applyBorder="1" applyAlignment="1" applyProtection="1">
      <alignment vertical="center" wrapText="1"/>
    </xf>
    <xf numFmtId="0" fontId="66" fillId="0" borderId="0" xfId="5" applyFont="1" applyBorder="1" applyAlignment="1" applyProtection="1">
      <alignment vertical="center"/>
    </xf>
    <xf numFmtId="0" fontId="66" fillId="0" borderId="0" xfId="5" applyFont="1" applyBorder="1" applyAlignment="1" applyProtection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3" fontId="27" fillId="4" borderId="94" xfId="5" applyNumberFormat="1" applyFont="1" applyFill="1" applyBorder="1" applyAlignment="1" applyProtection="1">
      <alignment horizontal="center" vertical="center" wrapText="1"/>
    </xf>
    <xf numFmtId="0" fontId="66" fillId="0" borderId="97" xfId="5" applyFont="1" applyBorder="1"/>
    <xf numFmtId="0" fontId="72" fillId="0" borderId="103" xfId="5" applyFont="1" applyBorder="1" applyAlignment="1">
      <alignment vertical="center" wrapText="1"/>
    </xf>
    <xf numFmtId="0" fontId="72" fillId="0" borderId="99" xfId="5" applyFont="1" applyBorder="1" applyAlignment="1">
      <alignment vertical="center" wrapText="1"/>
    </xf>
    <xf numFmtId="0" fontId="39" fillId="6" borderId="0" xfId="0" applyFont="1" applyFill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4" borderId="94" xfId="0" applyFont="1" applyFill="1" applyBorder="1" applyAlignment="1">
      <alignment horizontal="center" vertical="center" wrapText="1"/>
    </xf>
    <xf numFmtId="0" fontId="0" fillId="4" borderId="96" xfId="0" applyFont="1" applyFill="1" applyBorder="1" applyAlignment="1">
      <alignment horizontal="center" vertical="center" wrapText="1"/>
    </xf>
    <xf numFmtId="0" fontId="0" fillId="4" borderId="95" xfId="0" applyFont="1" applyFill="1" applyBorder="1" applyAlignment="1">
      <alignment horizontal="center" vertical="center" wrapText="1"/>
    </xf>
    <xf numFmtId="0" fontId="32" fillId="4" borderId="97" xfId="0" applyFont="1" applyFill="1" applyBorder="1" applyAlignment="1">
      <alignment horizontal="left" vertical="center" wrapText="1"/>
    </xf>
    <xf numFmtId="0" fontId="32" fillId="4" borderId="98" xfId="0" applyFont="1" applyFill="1" applyBorder="1" applyAlignment="1">
      <alignment horizontal="left" vertical="center" wrapText="1"/>
    </xf>
    <xf numFmtId="0" fontId="32" fillId="4" borderId="99" xfId="0" applyFont="1" applyFill="1" applyBorder="1" applyAlignment="1">
      <alignment horizontal="left" vertical="center" wrapText="1"/>
    </xf>
    <xf numFmtId="0" fontId="32" fillId="4" borderId="100" xfId="0" applyFont="1" applyFill="1" applyBorder="1" applyAlignment="1">
      <alignment horizontal="left" vertical="center" wrapText="1"/>
    </xf>
    <xf numFmtId="0" fontId="0" fillId="4" borderId="101" xfId="0" applyFont="1" applyFill="1" applyBorder="1" applyAlignment="1">
      <alignment horizontal="center" vertical="center" wrapText="1"/>
    </xf>
    <xf numFmtId="0" fontId="0" fillId="4" borderId="102" xfId="0" applyFont="1" applyFill="1" applyBorder="1" applyAlignment="1">
      <alignment horizontal="center" vertical="center" wrapText="1"/>
    </xf>
    <xf numFmtId="0" fontId="31" fillId="4" borderId="15" xfId="0" applyFont="1" applyFill="1" applyBorder="1" applyAlignment="1">
      <alignment horizontal="left" vertical="center" wrapText="1"/>
    </xf>
    <xf numFmtId="0" fontId="32" fillId="4" borderId="15" xfId="0" applyFont="1" applyFill="1" applyBorder="1" applyAlignment="1">
      <alignment horizontal="left" vertical="center" wrapText="1"/>
    </xf>
    <xf numFmtId="3" fontId="0" fillId="4" borderId="15" xfId="0" applyNumberFormat="1" applyFont="1" applyFill="1" applyBorder="1" applyAlignment="1">
      <alignment horizontal="center" vertical="center" wrapText="1"/>
    </xf>
    <xf numFmtId="3" fontId="27" fillId="4" borderId="15" xfId="5" applyNumberFormat="1" applyFont="1" applyFill="1" applyBorder="1" applyAlignment="1">
      <alignment horizontal="center" vertical="center" wrapText="1"/>
    </xf>
    <xf numFmtId="3" fontId="27" fillId="4" borderId="18" xfId="5" applyNumberFormat="1" applyFont="1" applyFill="1" applyBorder="1" applyAlignment="1">
      <alignment horizontal="center" vertical="center" wrapText="1"/>
    </xf>
    <xf numFmtId="3" fontId="27" fillId="4" borderId="19" xfId="5" applyNumberFormat="1" applyFont="1" applyFill="1" applyBorder="1" applyAlignment="1">
      <alignment horizontal="center" vertical="center" wrapText="1"/>
    </xf>
    <xf numFmtId="3" fontId="27" fillId="4" borderId="20" xfId="5" applyNumberFormat="1" applyFont="1" applyFill="1" applyBorder="1" applyAlignment="1">
      <alignment horizontal="center" vertical="center" wrapText="1"/>
    </xf>
    <xf numFmtId="3" fontId="27" fillId="4" borderId="22" xfId="5" applyNumberFormat="1" applyFont="1" applyFill="1" applyBorder="1" applyAlignment="1">
      <alignment horizontal="center" vertical="center" wrapText="1"/>
    </xf>
    <xf numFmtId="3" fontId="27" fillId="4" borderId="23" xfId="5" applyNumberFormat="1" applyFont="1" applyFill="1" applyBorder="1" applyAlignment="1">
      <alignment horizontal="center" vertical="center" wrapText="1"/>
    </xf>
    <xf numFmtId="3" fontId="27" fillId="4" borderId="24" xfId="5" applyNumberFormat="1" applyFont="1" applyFill="1" applyBorder="1" applyAlignment="1">
      <alignment horizontal="center" vertical="center" wrapText="1"/>
    </xf>
    <xf numFmtId="3" fontId="27" fillId="4" borderId="15" xfId="5" applyNumberFormat="1" applyFont="1" applyFill="1" applyBorder="1" applyAlignment="1">
      <alignment horizontal="center" vertical="center"/>
    </xf>
    <xf numFmtId="3" fontId="27" fillId="4" borderId="101" xfId="5" applyNumberFormat="1" applyFont="1" applyFill="1" applyBorder="1" applyAlignment="1">
      <alignment horizontal="center" vertical="center"/>
    </xf>
    <xf numFmtId="3" fontId="27" fillId="4" borderId="101" xfId="5" applyNumberFormat="1" applyFont="1" applyFill="1" applyBorder="1" applyAlignment="1">
      <alignment horizontal="center" vertical="center" wrapText="1"/>
    </xf>
    <xf numFmtId="0" fontId="30" fillId="5" borderId="106" xfId="0" applyFont="1" applyFill="1" applyBorder="1" applyAlignment="1" applyProtection="1">
      <alignment horizontal="center" vertical="center" wrapText="1"/>
      <protection hidden="1"/>
    </xf>
    <xf numFmtId="0" fontId="30" fillId="5" borderId="108" xfId="0" applyFont="1" applyFill="1" applyBorder="1" applyAlignment="1" applyProtection="1">
      <alignment horizontal="center" vertical="center" wrapText="1"/>
      <protection hidden="1"/>
    </xf>
    <xf numFmtId="0" fontId="30" fillId="5" borderId="105" xfId="0" applyFont="1" applyFill="1" applyBorder="1" applyAlignment="1">
      <alignment horizontal="center" vertical="center" wrapText="1"/>
    </xf>
    <xf numFmtId="0" fontId="30" fillId="5" borderId="107" xfId="0" applyFont="1" applyFill="1" applyBorder="1" applyAlignment="1">
      <alignment horizontal="center" vertical="center" wrapText="1"/>
    </xf>
    <xf numFmtId="0" fontId="30" fillId="5" borderId="106" xfId="0" applyFont="1" applyFill="1" applyBorder="1" applyAlignment="1">
      <alignment horizontal="center" vertical="center" wrapText="1"/>
    </xf>
    <xf numFmtId="0" fontId="30" fillId="5" borderId="10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left" vertical="center"/>
    </xf>
    <xf numFmtId="0" fontId="45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left" vertical="center"/>
      <protection locked="0"/>
    </xf>
    <xf numFmtId="0" fontId="22" fillId="0" borderId="9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3" fontId="21" fillId="0" borderId="12" xfId="0" applyNumberFormat="1" applyFont="1" applyBorder="1" applyAlignment="1" applyProtection="1">
      <alignment horizontal="right" vertical="center" indent="2"/>
      <protection locked="0"/>
    </xf>
    <xf numFmtId="3" fontId="8" fillId="0" borderId="4" xfId="0" applyNumberFormat="1" applyFont="1" applyBorder="1" applyAlignment="1">
      <alignment horizontal="right" vertical="center" indent="2"/>
    </xf>
    <xf numFmtId="3" fontId="8" fillId="0" borderId="5" xfId="0" applyNumberFormat="1" applyFont="1" applyBorder="1" applyAlignment="1">
      <alignment horizontal="right" vertical="center" indent="2"/>
    </xf>
    <xf numFmtId="3" fontId="8" fillId="0" borderId="6" xfId="0" applyNumberFormat="1" applyFont="1" applyBorder="1" applyAlignment="1">
      <alignment horizontal="right" vertical="center" indent="2"/>
    </xf>
    <xf numFmtId="3" fontId="8" fillId="0" borderId="7" xfId="0" applyNumberFormat="1" applyFont="1" applyBorder="1" applyAlignment="1">
      <alignment horizontal="right" vertical="center" indent="2"/>
    </xf>
    <xf numFmtId="3" fontId="8" fillId="0" borderId="0" xfId="0" applyNumberFormat="1" applyFont="1" applyBorder="1" applyAlignment="1">
      <alignment horizontal="right" vertical="center" indent="2"/>
    </xf>
    <xf numFmtId="3" fontId="8" fillId="0" borderId="8" xfId="0" applyNumberFormat="1" applyFont="1" applyBorder="1" applyAlignment="1">
      <alignment horizontal="right" vertical="center" indent="2"/>
    </xf>
    <xf numFmtId="3" fontId="8" fillId="0" borderId="1" xfId="0" applyNumberFormat="1" applyFont="1" applyBorder="1" applyAlignment="1">
      <alignment horizontal="right" vertical="center" indent="2"/>
    </xf>
    <xf numFmtId="3" fontId="8" fillId="0" borderId="2" xfId="0" applyNumberFormat="1" applyFont="1" applyBorder="1" applyAlignment="1">
      <alignment horizontal="right" vertical="center" indent="2"/>
    </xf>
    <xf numFmtId="3" fontId="8" fillId="0" borderId="3" xfId="0" applyNumberFormat="1" applyFont="1" applyBorder="1" applyAlignment="1">
      <alignment horizontal="right" vertical="center" indent="2"/>
    </xf>
    <xf numFmtId="3" fontId="21" fillId="0" borderId="12" xfId="0" applyNumberFormat="1" applyFont="1" applyBorder="1" applyAlignment="1">
      <alignment horizontal="right" vertical="center" indent="2"/>
    </xf>
    <xf numFmtId="3" fontId="22" fillId="0" borderId="12" xfId="0" applyNumberFormat="1" applyFont="1" applyBorder="1" applyAlignment="1">
      <alignment horizontal="right" vertical="center" indent="2"/>
    </xf>
    <xf numFmtId="3" fontId="21" fillId="0" borderId="0" xfId="0" applyNumberFormat="1" applyFont="1" applyBorder="1" applyAlignment="1">
      <alignment horizontal="center" vertical="center"/>
    </xf>
    <xf numFmtId="3" fontId="21" fillId="0" borderId="8" xfId="0" applyNumberFormat="1" applyFont="1" applyBorder="1" applyAlignment="1">
      <alignment horizontal="center" vertical="center"/>
    </xf>
    <xf numFmtId="9" fontId="21" fillId="0" borderId="0" xfId="0" applyNumberFormat="1" applyFont="1" applyBorder="1" applyAlignment="1">
      <alignment horizontal="center" vertical="center"/>
    </xf>
    <xf numFmtId="3" fontId="21" fillId="0" borderId="4" xfId="0" applyNumberFormat="1" applyFont="1" applyBorder="1" applyAlignment="1">
      <alignment horizontal="center" vertical="center"/>
    </xf>
    <xf numFmtId="3" fontId="21" fillId="0" borderId="5" xfId="0" applyNumberFormat="1" applyFont="1" applyBorder="1" applyAlignment="1">
      <alignment horizontal="center" vertical="center"/>
    </xf>
    <xf numFmtId="3" fontId="21" fillId="0" borderId="6" xfId="0" applyNumberFormat="1" applyFont="1" applyBorder="1" applyAlignment="1">
      <alignment horizontal="center" vertical="center"/>
    </xf>
    <xf numFmtId="3" fontId="21" fillId="0" borderId="7" xfId="0" applyNumberFormat="1" applyFont="1" applyBorder="1" applyAlignment="1">
      <alignment horizontal="center" vertical="center"/>
    </xf>
    <xf numFmtId="3" fontId="22" fillId="0" borderId="80" xfId="0" applyNumberFormat="1" applyFont="1" applyBorder="1" applyAlignment="1">
      <alignment horizontal="right" vertical="center" indent="2"/>
    </xf>
    <xf numFmtId="3" fontId="21" fillId="0" borderId="16" xfId="0" applyNumberFormat="1" applyFont="1" applyBorder="1" applyAlignment="1">
      <alignment horizontal="right" vertical="center" indent="2"/>
    </xf>
    <xf numFmtId="0" fontId="22" fillId="0" borderId="9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3" fontId="14" fillId="0" borderId="11" xfId="0" applyNumberFormat="1" applyFont="1" applyBorder="1" applyAlignment="1">
      <alignment horizontal="right" vertical="center" indent="2"/>
    </xf>
    <xf numFmtId="3" fontId="14" fillId="0" borderId="12" xfId="0" applyNumberFormat="1" applyFont="1" applyBorder="1" applyAlignment="1">
      <alignment horizontal="right" vertical="center" indent="2"/>
    </xf>
    <xf numFmtId="0" fontId="22" fillId="0" borderId="9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8" xfId="0" applyFont="1" applyBorder="1" applyAlignment="1" applyProtection="1">
      <alignment horizontal="left" vertical="center"/>
      <protection locked="0"/>
    </xf>
    <xf numFmtId="3" fontId="8" fillId="0" borderId="4" xfId="0" applyNumberFormat="1" applyFont="1" applyBorder="1" applyAlignment="1" applyProtection="1">
      <alignment horizontal="right" vertical="center" indent="2"/>
      <protection locked="0"/>
    </xf>
    <xf numFmtId="3" fontId="8" fillId="0" borderId="5" xfId="0" applyNumberFormat="1" applyFont="1" applyBorder="1" applyAlignment="1" applyProtection="1">
      <alignment horizontal="right" vertical="center" indent="2"/>
      <protection locked="0"/>
    </xf>
    <xf numFmtId="3" fontId="8" fillId="0" borderId="6" xfId="0" applyNumberFormat="1" applyFont="1" applyBorder="1" applyAlignment="1" applyProtection="1">
      <alignment horizontal="right" vertical="center" indent="2"/>
      <protection locked="0"/>
    </xf>
    <xf numFmtId="3" fontId="8" fillId="0" borderId="7" xfId="0" applyNumberFormat="1" applyFont="1" applyBorder="1" applyAlignment="1" applyProtection="1">
      <alignment horizontal="right" vertical="center" indent="2"/>
      <protection locked="0"/>
    </xf>
    <xf numFmtId="3" fontId="8" fillId="0" borderId="0" xfId="0" applyNumberFormat="1" applyFont="1" applyBorder="1" applyAlignment="1" applyProtection="1">
      <alignment horizontal="right" vertical="center" indent="2"/>
      <protection locked="0"/>
    </xf>
    <xf numFmtId="3" fontId="8" fillId="0" borderId="8" xfId="0" applyNumberFormat="1" applyFont="1" applyBorder="1" applyAlignment="1" applyProtection="1">
      <alignment horizontal="right" vertical="center" indent="2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/>
    </xf>
    <xf numFmtId="14" fontId="45" fillId="0" borderId="0" xfId="0" applyNumberFormat="1" applyFont="1" applyAlignment="1" applyProtection="1">
      <alignment horizontal="center" vertical="center"/>
      <protection locked="0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3" fontId="8" fillId="0" borderId="12" xfId="0" applyNumberFormat="1" applyFont="1" applyBorder="1" applyAlignment="1" applyProtection="1">
      <alignment horizontal="right" vertical="center" indent="2"/>
      <protection locked="0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24" fillId="0" borderId="9" xfId="0" applyFont="1" applyBorder="1" applyAlignment="1" applyProtection="1">
      <alignment horizontal="center" vertical="center"/>
      <protection hidden="1"/>
    </xf>
    <xf numFmtId="0" fontId="24" fillId="0" borderId="10" xfId="0" applyFont="1" applyBorder="1" applyAlignment="1" applyProtection="1">
      <alignment horizontal="center" vertical="center"/>
      <protection hidden="1"/>
    </xf>
    <xf numFmtId="0" fontId="24" fillId="0" borderId="11" xfId="0" applyFont="1" applyBorder="1" applyAlignment="1" applyProtection="1">
      <alignment horizontal="center" vertical="center"/>
      <protection hidden="1"/>
    </xf>
    <xf numFmtId="0" fontId="24" fillId="0" borderId="9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3" fontId="24" fillId="0" borderId="12" xfId="0" applyNumberFormat="1" applyFont="1" applyBorder="1" applyAlignment="1" applyProtection="1">
      <alignment horizontal="center" vertical="center"/>
      <protection hidden="1"/>
    </xf>
    <xf numFmtId="0" fontId="25" fillId="0" borderId="9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1" xfId="0" applyFont="1" applyBorder="1" applyAlignment="1">
      <alignment horizontal="left" vertical="center"/>
    </xf>
    <xf numFmtId="164" fontId="14" fillId="0" borderId="0" xfId="0" applyNumberFormat="1" applyFont="1" applyAlignment="1" applyProtection="1">
      <alignment horizontal="left" vertical="center"/>
      <protection locked="0"/>
    </xf>
    <xf numFmtId="0" fontId="10" fillId="0" borderId="13" xfId="5" applyFont="1" applyBorder="1" applyAlignment="1">
      <alignment horizontal="center" vertical="center" wrapText="1"/>
    </xf>
    <xf numFmtId="0" fontId="10" fillId="0" borderId="14" xfId="5" applyFont="1" applyBorder="1" applyAlignment="1">
      <alignment horizontal="center" vertical="center" wrapText="1"/>
    </xf>
    <xf numFmtId="0" fontId="10" fillId="0" borderId="16" xfId="5" applyFont="1" applyBorder="1" applyAlignment="1">
      <alignment horizontal="center" vertical="center" wrapText="1"/>
    </xf>
    <xf numFmtId="0" fontId="34" fillId="6" borderId="13" xfId="5" applyFont="1" applyFill="1" applyBorder="1" applyAlignment="1">
      <alignment horizontal="center" vertical="center" wrapText="1"/>
    </xf>
    <xf numFmtId="0" fontId="34" fillId="6" borderId="16" xfId="5" applyFont="1" applyFill="1" applyBorder="1" applyAlignment="1">
      <alignment horizontal="center" vertical="center" wrapText="1"/>
    </xf>
    <xf numFmtId="0" fontId="35" fillId="0" borderId="13" xfId="5" applyFont="1" applyBorder="1" applyAlignment="1">
      <alignment horizontal="center" vertical="center" wrapText="1"/>
    </xf>
    <xf numFmtId="0" fontId="35" fillId="0" borderId="16" xfId="5" applyFont="1" applyBorder="1" applyAlignment="1">
      <alignment horizontal="center" vertical="center" wrapText="1"/>
    </xf>
    <xf numFmtId="0" fontId="2" fillId="0" borderId="13" xfId="5" applyFont="1" applyBorder="1" applyAlignment="1">
      <alignment horizontal="center" vertical="center" wrapText="1"/>
    </xf>
    <xf numFmtId="0" fontId="14" fillId="0" borderId="14" xfId="5" applyFont="1" applyBorder="1" applyAlignment="1">
      <alignment vertical="center"/>
    </xf>
    <xf numFmtId="0" fontId="14" fillId="0" borderId="16" xfId="5" applyFont="1" applyBorder="1" applyAlignment="1">
      <alignment vertical="center"/>
    </xf>
    <xf numFmtId="0" fontId="10" fillId="0" borderId="4" xfId="5" applyFont="1" applyBorder="1" applyAlignment="1">
      <alignment horizontal="center" vertical="center" wrapText="1"/>
    </xf>
    <xf numFmtId="0" fontId="10" fillId="0" borderId="5" xfId="5" applyFont="1" applyBorder="1" applyAlignment="1">
      <alignment horizontal="center" vertical="center" wrapText="1"/>
    </xf>
    <xf numFmtId="0" fontId="10" fillId="0" borderId="6" xfId="5" applyFont="1" applyBorder="1" applyAlignment="1">
      <alignment horizontal="center" vertical="center" wrapText="1"/>
    </xf>
    <xf numFmtId="0" fontId="10" fillId="0" borderId="7" xfId="5" applyFont="1" applyBorder="1" applyAlignment="1">
      <alignment horizontal="center" vertical="center" wrapText="1"/>
    </xf>
    <xf numFmtId="0" fontId="10" fillId="0" borderId="0" xfId="5" applyFont="1" applyBorder="1" applyAlignment="1">
      <alignment horizontal="center" vertical="center" wrapText="1"/>
    </xf>
    <xf numFmtId="0" fontId="10" fillId="0" borderId="8" xfId="5" applyFont="1" applyBorder="1" applyAlignment="1">
      <alignment horizontal="center" vertical="center" wrapText="1"/>
    </xf>
    <xf numFmtId="0" fontId="10" fillId="0" borderId="1" xfId="5" applyFont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 wrapText="1"/>
    </xf>
    <xf numFmtId="0" fontId="10" fillId="0" borderId="3" xfId="5" applyFont="1" applyBorder="1" applyAlignment="1">
      <alignment horizontal="center" vertical="center" wrapText="1"/>
    </xf>
    <xf numFmtId="0" fontId="10" fillId="0" borderId="9" xfId="5" applyFont="1" applyBorder="1" applyAlignment="1">
      <alignment horizontal="center" vertical="center"/>
    </xf>
    <xf numFmtId="0" fontId="10" fillId="0" borderId="11" xfId="5" applyFont="1" applyBorder="1" applyAlignment="1">
      <alignment horizontal="center" vertical="center"/>
    </xf>
    <xf numFmtId="0" fontId="10" fillId="0" borderId="10" xfId="5" applyFont="1" applyBorder="1" applyAlignment="1">
      <alignment horizontal="center" vertical="center"/>
    </xf>
    <xf numFmtId="0" fontId="10" fillId="0" borderId="4" xfId="5" applyFont="1" applyBorder="1" applyAlignment="1">
      <alignment horizontal="center" vertical="center"/>
    </xf>
    <xf numFmtId="0" fontId="10" fillId="0" borderId="5" xfId="5" applyFont="1" applyBorder="1" applyAlignment="1">
      <alignment horizontal="center" vertical="center"/>
    </xf>
    <xf numFmtId="0" fontId="10" fillId="0" borderId="6" xfId="5" applyFont="1" applyBorder="1" applyAlignment="1">
      <alignment horizontal="center" vertical="center"/>
    </xf>
    <xf numFmtId="0" fontId="6" fillId="0" borderId="9" xfId="5" applyFont="1" applyBorder="1" applyAlignment="1">
      <alignment horizontal="right" vertical="center"/>
    </xf>
    <xf numFmtId="0" fontId="6" fillId="0" borderId="10" xfId="5" applyFont="1" applyBorder="1" applyAlignment="1">
      <alignment horizontal="right" vertical="center"/>
    </xf>
    <xf numFmtId="0" fontId="10" fillId="0" borderId="13" xfId="5" applyFont="1" applyBorder="1" applyAlignment="1">
      <alignment horizontal="center" vertical="center" textRotation="255" wrapText="1"/>
    </xf>
    <xf numFmtId="0" fontId="10" fillId="0" borderId="14" xfId="5" applyFont="1" applyBorder="1" applyAlignment="1">
      <alignment horizontal="center" vertical="center" textRotation="255" wrapText="1"/>
    </xf>
    <xf numFmtId="0" fontId="6" fillId="0" borderId="9" xfId="5" applyFont="1" applyBorder="1" applyAlignment="1">
      <alignment horizontal="center" vertical="center"/>
    </xf>
    <xf numFmtId="0" fontId="6" fillId="0" borderId="10" xfId="5" applyFont="1" applyBorder="1" applyAlignment="1">
      <alignment horizontal="center" vertical="center"/>
    </xf>
    <xf numFmtId="0" fontId="6" fillId="0" borderId="11" xfId="5" applyFont="1" applyBorder="1" applyAlignment="1">
      <alignment horizontal="center" vertical="center"/>
    </xf>
    <xf numFmtId="0" fontId="11" fillId="0" borderId="0" xfId="5" applyFont="1" applyAlignment="1" applyProtection="1">
      <alignment horizontal="center" vertical="center"/>
      <protection hidden="1"/>
    </xf>
    <xf numFmtId="0" fontId="3" fillId="0" borderId="44" xfId="5" applyFont="1" applyBorder="1" applyAlignment="1" applyProtection="1">
      <alignment horizontal="left" vertical="center"/>
      <protection hidden="1"/>
    </xf>
    <xf numFmtId="0" fontId="3" fillId="0" borderId="45" xfId="5" applyFont="1" applyBorder="1" applyAlignment="1" applyProtection="1">
      <alignment horizontal="left" vertical="center"/>
      <protection hidden="1"/>
    </xf>
    <xf numFmtId="0" fontId="3" fillId="0" borderId="46" xfId="5" applyFont="1" applyBorder="1" applyAlignment="1" applyProtection="1">
      <alignment horizontal="left" vertical="center"/>
      <protection hidden="1"/>
    </xf>
    <xf numFmtId="164" fontId="17" fillId="0" borderId="0" xfId="5" applyNumberFormat="1" applyFont="1" applyAlignment="1" applyProtection="1">
      <alignment horizontal="center" vertical="center"/>
      <protection locked="0"/>
    </xf>
    <xf numFmtId="0" fontId="10" fillId="0" borderId="16" xfId="5" applyFont="1" applyBorder="1" applyAlignment="1">
      <alignment horizontal="center" vertical="center" textRotation="255" wrapText="1"/>
    </xf>
    <xf numFmtId="0" fontId="3" fillId="0" borderId="41" xfId="5" applyFont="1" applyBorder="1" applyAlignment="1" applyProtection="1">
      <alignment horizontal="left" vertical="center"/>
      <protection hidden="1"/>
    </xf>
    <xf numFmtId="0" fontId="3" fillId="0" borderId="33" xfId="5" applyFont="1" applyBorder="1" applyAlignment="1" applyProtection="1">
      <alignment horizontal="left" vertical="center"/>
      <protection hidden="1"/>
    </xf>
    <xf numFmtId="0" fontId="3" fillId="0" borderId="37" xfId="5" applyFont="1" applyBorder="1" applyAlignment="1" applyProtection="1">
      <alignment horizontal="left" vertical="center"/>
      <protection hidden="1"/>
    </xf>
    <xf numFmtId="0" fontId="3" fillId="0" borderId="48" xfId="5" applyFont="1" applyBorder="1" applyAlignment="1" applyProtection="1">
      <alignment horizontal="left" vertical="center"/>
      <protection hidden="1"/>
    </xf>
    <xf numFmtId="0" fontId="3" fillId="0" borderId="49" xfId="5" applyFont="1" applyBorder="1" applyAlignment="1" applyProtection="1">
      <alignment horizontal="left" vertical="center"/>
      <protection hidden="1"/>
    </xf>
    <xf numFmtId="0" fontId="3" fillId="0" borderId="50" xfId="5" applyFont="1" applyBorder="1" applyAlignment="1" applyProtection="1">
      <alignment horizontal="left" vertical="center"/>
      <protection hidden="1"/>
    </xf>
    <xf numFmtId="0" fontId="17" fillId="0" borderId="0" xfId="5" applyFont="1" applyAlignment="1" applyProtection="1">
      <alignment horizontal="center" vertical="center"/>
      <protection hidden="1"/>
    </xf>
    <xf numFmtId="0" fontId="13" fillId="0" borderId="0" xfId="5" applyFont="1" applyAlignment="1" applyProtection="1">
      <alignment horizontal="center" vertical="center"/>
      <protection hidden="1"/>
    </xf>
    <xf numFmtId="0" fontId="2" fillId="0" borderId="0" xfId="5" quotePrefix="1" applyFont="1" applyAlignment="1" applyProtection="1">
      <alignment horizontal="center" vertical="center"/>
      <protection hidden="1"/>
    </xf>
    <xf numFmtId="0" fontId="2" fillId="0" borderId="0" xfId="5" applyFont="1" applyAlignment="1" applyProtection="1">
      <alignment horizontal="center" vertical="center"/>
      <protection hidden="1"/>
    </xf>
    <xf numFmtId="0" fontId="5" fillId="0" borderId="0" xfId="5" applyFont="1" applyAlignment="1" applyProtection="1">
      <alignment horizontal="center" vertical="center"/>
      <protection hidden="1"/>
    </xf>
    <xf numFmtId="164" fontId="17" fillId="0" borderId="0" xfId="5" applyNumberFormat="1" applyFont="1" applyAlignment="1" applyProtection="1">
      <alignment horizontal="center"/>
      <protection locked="0"/>
    </xf>
    <xf numFmtId="0" fontId="15" fillId="0" borderId="97" xfId="5" applyFont="1" applyBorder="1" applyAlignment="1">
      <alignment horizontal="center" vertical="center" textRotation="90" wrapText="1" readingOrder="2"/>
    </xf>
    <xf numFmtId="0" fontId="15" fillId="0" borderId="103" xfId="5" applyFont="1" applyBorder="1" applyAlignment="1">
      <alignment horizontal="center" vertical="center" textRotation="90" wrapText="1" readingOrder="2"/>
    </xf>
    <xf numFmtId="0" fontId="29" fillId="0" borderId="111" xfId="5" applyFont="1" applyBorder="1" applyAlignment="1">
      <alignment vertical="center" textRotation="90" readingOrder="2"/>
    </xf>
    <xf numFmtId="0" fontId="15" fillId="0" borderId="27" xfId="5" applyFont="1" applyBorder="1" applyAlignment="1">
      <alignment horizontal="center" vertical="center"/>
    </xf>
    <xf numFmtId="0" fontId="15" fillId="0" borderId="25" xfId="5" applyFont="1" applyBorder="1" applyAlignment="1">
      <alignment horizontal="center" vertical="center"/>
    </xf>
    <xf numFmtId="0" fontId="15" fillId="0" borderId="26" xfId="5" applyFont="1" applyBorder="1" applyAlignment="1">
      <alignment horizontal="center" vertical="center"/>
    </xf>
    <xf numFmtId="0" fontId="7" fillId="0" borderId="18" xfId="5" applyFont="1" applyBorder="1" applyAlignment="1">
      <alignment horizontal="center" vertical="center" wrapText="1"/>
    </xf>
    <xf numFmtId="0" fontId="7" fillId="0" borderId="82" xfId="5" applyFont="1" applyBorder="1" applyAlignment="1">
      <alignment horizontal="center" vertical="center" wrapText="1"/>
    </xf>
    <xf numFmtId="0" fontId="7" fillId="0" borderId="19" xfId="5" applyFont="1" applyBorder="1" applyAlignment="1">
      <alignment horizontal="center" vertical="center" wrapText="1"/>
    </xf>
    <xf numFmtId="0" fontId="7" fillId="0" borderId="20" xfId="5" applyFont="1" applyBorder="1" applyAlignment="1">
      <alignment horizontal="center" vertical="center" wrapText="1"/>
    </xf>
    <xf numFmtId="0" fontId="11" fillId="0" borderId="9" xfId="5" applyFont="1" applyBorder="1" applyAlignment="1">
      <alignment horizontal="center" vertical="center" wrapText="1"/>
    </xf>
    <xf numFmtId="0" fontId="11" fillId="0" borderId="10" xfId="5" applyFont="1" applyBorder="1" applyAlignment="1">
      <alignment horizontal="center" vertical="center" wrapText="1"/>
    </xf>
    <xf numFmtId="0" fontId="11" fillId="0" borderId="11" xfId="5" applyFont="1" applyBorder="1" applyAlignment="1">
      <alignment horizontal="center" vertical="center" wrapText="1"/>
    </xf>
    <xf numFmtId="0" fontId="11" fillId="0" borderId="9" xfId="5" applyFont="1" applyBorder="1" applyAlignment="1">
      <alignment horizontal="center" vertical="center"/>
    </xf>
    <xf numFmtId="0" fontId="11" fillId="0" borderId="10" xfId="5" applyFont="1" applyBorder="1" applyAlignment="1">
      <alignment horizontal="center" vertical="center"/>
    </xf>
    <xf numFmtId="0" fontId="11" fillId="0" borderId="11" xfId="5" applyFont="1" applyBorder="1" applyAlignment="1">
      <alignment horizontal="center" vertical="center"/>
    </xf>
    <xf numFmtId="0" fontId="3" fillId="0" borderId="32" xfId="5" applyFont="1" applyBorder="1" applyAlignment="1">
      <alignment horizontal="center" vertical="center" wrapText="1"/>
    </xf>
    <xf numFmtId="0" fontId="3" fillId="0" borderId="21" xfId="5" applyFont="1" applyBorder="1" applyAlignment="1">
      <alignment horizontal="center" vertical="center"/>
    </xf>
    <xf numFmtId="0" fontId="3" fillId="0" borderId="30" xfId="5" applyFont="1" applyBorder="1" applyAlignment="1">
      <alignment horizontal="center" vertical="center"/>
    </xf>
    <xf numFmtId="0" fontId="3" fillId="0" borderId="52" xfId="5" applyFont="1" applyBorder="1" applyAlignment="1">
      <alignment horizontal="center" vertical="center"/>
    </xf>
    <xf numFmtId="0" fontId="3" fillId="0" borderId="10" xfId="5" applyFont="1" applyBorder="1" applyAlignment="1">
      <alignment horizontal="center" vertical="center"/>
    </xf>
    <xf numFmtId="0" fontId="3" fillId="0" borderId="53" xfId="5" applyFont="1" applyBorder="1" applyAlignment="1">
      <alignment horizontal="center" vertical="center"/>
    </xf>
    <xf numFmtId="0" fontId="3" fillId="0" borderId="13" xfId="5" applyFont="1" applyBorder="1" applyAlignment="1">
      <alignment horizontal="center" vertical="center" wrapText="1"/>
    </xf>
    <xf numFmtId="0" fontId="3" fillId="0" borderId="16" xfId="5" applyFont="1" applyBorder="1" applyAlignment="1">
      <alignment horizontal="center" vertical="center" wrapText="1"/>
    </xf>
    <xf numFmtId="0" fontId="3" fillId="0" borderId="9" xfId="5" applyFont="1" applyBorder="1" applyAlignment="1">
      <alignment horizontal="center" vertical="center"/>
    </xf>
    <xf numFmtId="0" fontId="3" fillId="0" borderId="11" xfId="5" applyFont="1" applyBorder="1" applyAlignment="1">
      <alignment horizontal="center" vertical="center"/>
    </xf>
    <xf numFmtId="0" fontId="3" fillId="0" borderId="4" xfId="5" applyFont="1" applyBorder="1" applyAlignment="1">
      <alignment horizontal="center" vertical="center" wrapText="1"/>
    </xf>
    <xf numFmtId="0" fontId="3" fillId="0" borderId="6" xfId="5" applyFont="1" applyBorder="1" applyAlignment="1">
      <alignment horizontal="center" vertical="center"/>
    </xf>
    <xf numFmtId="0" fontId="3" fillId="0" borderId="1" xfId="5" applyFont="1" applyBorder="1" applyAlignment="1">
      <alignment horizontal="center" vertical="center"/>
    </xf>
    <xf numFmtId="0" fontId="3" fillId="0" borderId="3" xfId="5" applyFont="1" applyBorder="1" applyAlignment="1">
      <alignment horizontal="center" vertical="center"/>
    </xf>
    <xf numFmtId="0" fontId="3" fillId="0" borderId="9" xfId="5" applyFont="1" applyBorder="1" applyAlignment="1">
      <alignment horizontal="center" vertical="center" wrapText="1"/>
    </xf>
    <xf numFmtId="0" fontId="3" fillId="0" borderId="11" xfId="5" applyFont="1" applyBorder="1" applyAlignment="1">
      <alignment horizontal="center" vertical="center" wrapText="1"/>
    </xf>
    <xf numFmtId="0" fontId="15" fillId="0" borderId="83" xfId="5" applyFont="1" applyBorder="1" applyAlignment="1">
      <alignment horizontal="center" vertical="center" textRotation="90" wrapText="1" readingOrder="2"/>
    </xf>
    <xf numFmtId="0" fontId="15" fillId="0" borderId="14" xfId="5" applyFont="1" applyBorder="1" applyAlignment="1">
      <alignment horizontal="center" vertical="center" textRotation="90" wrapText="1" readingOrder="2"/>
    </xf>
    <xf numFmtId="0" fontId="29" fillId="0" borderId="16" xfId="5" applyFont="1" applyBorder="1" applyAlignment="1">
      <alignment vertical="center" textRotation="90" readingOrder="2"/>
    </xf>
    <xf numFmtId="0" fontId="3" fillId="0" borderId="12" xfId="5" applyFont="1" applyBorder="1" applyAlignment="1">
      <alignment horizontal="center" vertical="center" wrapText="1"/>
    </xf>
    <xf numFmtId="0" fontId="3" fillId="0" borderId="12" xfId="5" applyFont="1" applyBorder="1" applyAlignment="1">
      <alignment horizontal="center" vertical="center"/>
    </xf>
    <xf numFmtId="0" fontId="3" fillId="0" borderId="56" xfId="5" applyFont="1" applyBorder="1" applyAlignment="1">
      <alignment horizontal="center" vertical="center"/>
    </xf>
    <xf numFmtId="0" fontId="3" fillId="0" borderId="62" xfId="5" applyFont="1" applyBorder="1" applyAlignment="1">
      <alignment horizontal="center" vertical="center"/>
    </xf>
    <xf numFmtId="0" fontId="3" fillId="0" borderId="31" xfId="5" applyFont="1" applyBorder="1" applyAlignment="1">
      <alignment horizontal="center" vertical="center" wrapText="1"/>
    </xf>
    <xf numFmtId="0" fontId="3" fillId="0" borderId="29" xfId="5" applyFont="1" applyBorder="1" applyAlignment="1">
      <alignment horizontal="center" vertical="center" wrapText="1"/>
    </xf>
    <xf numFmtId="0" fontId="3" fillId="0" borderId="58" xfId="5" applyFont="1" applyBorder="1" applyAlignment="1" applyProtection="1">
      <alignment horizontal="center" vertical="center"/>
      <protection locked="0"/>
    </xf>
    <xf numFmtId="0" fontId="3" fillId="0" borderId="64" xfId="5" applyFont="1" applyBorder="1" applyAlignment="1" applyProtection="1">
      <alignment horizontal="center" vertical="center"/>
      <protection locked="0"/>
    </xf>
    <xf numFmtId="3" fontId="3" fillId="0" borderId="44" xfId="5" applyNumberFormat="1" applyFont="1" applyBorder="1" applyAlignment="1" applyProtection="1">
      <alignment horizontal="center" vertical="center"/>
      <protection locked="0"/>
    </xf>
    <xf numFmtId="3" fontId="3" fillId="0" borderId="46" xfId="5" applyNumberFormat="1" applyFont="1" applyBorder="1" applyAlignment="1" applyProtection="1">
      <alignment horizontal="center" vertical="center"/>
      <protection locked="0"/>
    </xf>
    <xf numFmtId="3" fontId="3" fillId="0" borderId="45" xfId="5" applyNumberFormat="1" applyFont="1" applyBorder="1" applyAlignment="1" applyProtection="1">
      <alignment horizontal="center" vertical="center"/>
      <protection locked="0"/>
    </xf>
    <xf numFmtId="0" fontId="3" fillId="0" borderId="10" xfId="5" applyFont="1" applyBorder="1" applyAlignment="1">
      <alignment horizontal="center" vertical="center" wrapText="1"/>
    </xf>
    <xf numFmtId="3" fontId="3" fillId="0" borderId="38" xfId="5" applyNumberFormat="1" applyFont="1" applyBorder="1" applyAlignment="1" applyProtection="1">
      <alignment horizontal="center" vertical="center"/>
      <protection locked="0"/>
    </xf>
    <xf numFmtId="3" fontId="3" fillId="0" borderId="40" xfId="5" applyNumberFormat="1" applyFont="1" applyBorder="1" applyAlignment="1" applyProtection="1">
      <alignment horizontal="center" vertical="center"/>
      <protection locked="0"/>
    </xf>
    <xf numFmtId="3" fontId="3" fillId="0" borderId="39" xfId="5" applyNumberFormat="1" applyFont="1" applyBorder="1" applyAlignment="1" applyProtection="1">
      <alignment horizontal="center" vertical="center"/>
      <protection locked="0"/>
    </xf>
    <xf numFmtId="0" fontId="3" fillId="0" borderId="5" xfId="5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 wrapText="1"/>
    </xf>
    <xf numFmtId="0" fontId="3" fillId="0" borderId="5" xfId="5" applyFont="1" applyBorder="1" applyAlignment="1">
      <alignment horizontal="center" vertical="center"/>
    </xf>
    <xf numFmtId="0" fontId="3" fillId="0" borderId="2" xfId="5" applyFont="1" applyBorder="1" applyAlignment="1">
      <alignment horizontal="center" vertical="center"/>
    </xf>
    <xf numFmtId="0" fontId="3" fillId="0" borderId="32" xfId="5" applyFont="1" applyBorder="1" applyAlignment="1" applyProtection="1">
      <alignment horizontal="center" vertical="center" wrapText="1"/>
      <protection locked="0"/>
    </xf>
    <xf numFmtId="0" fontId="3" fillId="0" borderId="30" xfId="5" applyFont="1" applyBorder="1" applyAlignment="1" applyProtection="1">
      <alignment horizontal="center" vertical="center" wrapText="1"/>
      <protection locked="0"/>
    </xf>
    <xf numFmtId="0" fontId="3" fillId="0" borderId="13" xfId="5" applyFont="1" applyBorder="1" applyAlignment="1">
      <alignment horizontal="center" vertical="center"/>
    </xf>
    <xf numFmtId="0" fontId="3" fillId="0" borderId="28" xfId="5" applyFont="1" applyBorder="1" applyAlignment="1">
      <alignment horizontal="center" vertical="center"/>
    </xf>
    <xf numFmtId="0" fontId="3" fillId="0" borderId="54" xfId="5" applyFont="1" applyBorder="1" applyAlignment="1">
      <alignment horizontal="center" vertical="center"/>
    </xf>
    <xf numFmtId="0" fontId="3" fillId="0" borderId="22" xfId="5" applyFont="1" applyBorder="1" applyAlignment="1">
      <alignment horizontal="center" vertical="center"/>
    </xf>
    <xf numFmtId="3" fontId="3" fillId="0" borderId="12" xfId="5" applyNumberFormat="1" applyFont="1" applyBorder="1" applyAlignment="1" applyProtection="1">
      <alignment horizontal="center" vertical="center"/>
      <protection locked="0"/>
    </xf>
    <xf numFmtId="3" fontId="3" fillId="0" borderId="23" xfId="5" applyNumberFormat="1" applyFont="1" applyBorder="1" applyAlignment="1" applyProtection="1">
      <alignment horizontal="center" vertical="center"/>
      <protection locked="0"/>
    </xf>
    <xf numFmtId="0" fontId="3" fillId="0" borderId="55" xfId="5" applyFont="1" applyBorder="1" applyAlignment="1" applyProtection="1">
      <alignment horizontal="center" vertical="center"/>
      <protection locked="0"/>
    </xf>
    <xf numFmtId="0" fontId="3" fillId="0" borderId="24" xfId="5" applyFont="1" applyBorder="1" applyAlignment="1" applyProtection="1">
      <alignment horizontal="center" vertical="center"/>
      <protection locked="0"/>
    </xf>
    <xf numFmtId="3" fontId="3" fillId="0" borderId="67" xfId="5" applyNumberFormat="1" applyFont="1" applyBorder="1" applyAlignment="1" applyProtection="1">
      <alignment horizontal="center" vertical="center"/>
      <protection locked="0"/>
    </xf>
    <xf numFmtId="3" fontId="3" fillId="0" borderId="69" xfId="5" applyNumberFormat="1" applyFont="1" applyBorder="1" applyAlignment="1" applyProtection="1">
      <alignment horizontal="center" vertical="center"/>
      <protection locked="0"/>
    </xf>
    <xf numFmtId="3" fontId="3" fillId="0" borderId="68" xfId="5" applyNumberFormat="1" applyFont="1" applyBorder="1" applyAlignment="1" applyProtection="1">
      <alignment horizontal="center" vertical="center"/>
      <protection locked="0"/>
    </xf>
    <xf numFmtId="3" fontId="1" fillId="0" borderId="73" xfId="5" applyNumberFormat="1" applyFont="1" applyBorder="1" applyAlignment="1">
      <alignment horizontal="center" vertical="center"/>
    </xf>
    <xf numFmtId="3" fontId="1" fillId="0" borderId="17" xfId="5" applyNumberFormat="1" applyFont="1" applyBorder="1" applyAlignment="1">
      <alignment horizontal="center" vertical="center"/>
    </xf>
    <xf numFmtId="3" fontId="1" fillId="0" borderId="74" xfId="5" applyNumberFormat="1" applyFont="1" applyBorder="1" applyAlignment="1">
      <alignment horizontal="center" vertical="center"/>
    </xf>
    <xf numFmtId="0" fontId="19" fillId="0" borderId="4" xfId="5" applyFont="1" applyBorder="1" applyAlignment="1">
      <alignment horizontal="left" vertical="center" wrapText="1"/>
    </xf>
    <xf numFmtId="0" fontId="19" fillId="0" borderId="5" xfId="5" applyFont="1" applyBorder="1" applyAlignment="1">
      <alignment horizontal="left" vertical="center" wrapText="1"/>
    </xf>
    <xf numFmtId="0" fontId="19" fillId="0" borderId="6" xfId="5" applyFont="1" applyBorder="1" applyAlignment="1">
      <alignment horizontal="left" vertical="center" wrapText="1"/>
    </xf>
    <xf numFmtId="0" fontId="19" fillId="0" borderId="7" xfId="5" applyFont="1" applyBorder="1" applyAlignment="1">
      <alignment horizontal="left" vertical="center" wrapText="1"/>
    </xf>
    <xf numFmtId="0" fontId="19" fillId="0" borderId="0" xfId="5" applyFont="1" applyBorder="1" applyAlignment="1">
      <alignment horizontal="left" vertical="center" wrapText="1"/>
    </xf>
    <xf numFmtId="0" fontId="19" fillId="0" borderId="8" xfId="5" applyFont="1" applyBorder="1" applyAlignment="1">
      <alignment horizontal="left" vertical="center" wrapText="1"/>
    </xf>
    <xf numFmtId="0" fontId="6" fillId="0" borderId="0" xfId="5" applyFont="1" applyAlignment="1" applyProtection="1">
      <alignment horizontal="center" vertical="center"/>
      <protection hidden="1"/>
    </xf>
    <xf numFmtId="0" fontId="0" fillId="4" borderId="15" xfId="0" applyFont="1" applyFill="1" applyBorder="1" applyAlignment="1" applyProtection="1">
      <alignment horizontal="center" vertical="center" wrapText="1"/>
      <protection locked="0"/>
    </xf>
    <xf numFmtId="3" fontId="27" fillId="4" borderId="94" xfId="5" applyNumberFormat="1" applyFont="1" applyFill="1" applyBorder="1" applyAlignment="1" applyProtection="1">
      <alignment horizontal="center" vertical="center" wrapText="1"/>
    </xf>
    <xf numFmtId="3" fontId="27" fillId="4" borderId="95" xfId="5" applyNumberFormat="1" applyFont="1" applyFill="1" applyBorder="1" applyAlignment="1" applyProtection="1">
      <alignment horizontal="center" vertical="center" wrapText="1"/>
    </xf>
    <xf numFmtId="3" fontId="27" fillId="4" borderId="94" xfId="5" applyNumberFormat="1" applyFont="1" applyFill="1" applyBorder="1" applyAlignment="1">
      <alignment horizontal="center" vertical="center" wrapText="1"/>
    </xf>
    <xf numFmtId="3" fontId="27" fillId="4" borderId="95" xfId="5" applyNumberFormat="1" applyFont="1" applyFill="1" applyBorder="1" applyAlignment="1">
      <alignment horizontal="center" vertical="center" wrapText="1"/>
    </xf>
    <xf numFmtId="0" fontId="0" fillId="4" borderId="97" xfId="0" applyFont="1" applyFill="1" applyBorder="1" applyAlignment="1">
      <alignment horizontal="center" vertical="center" wrapText="1"/>
    </xf>
    <xf numFmtId="0" fontId="0" fillId="4" borderId="98" xfId="0" applyFont="1" applyFill="1" applyBorder="1" applyAlignment="1">
      <alignment horizontal="center" vertical="center" wrapText="1"/>
    </xf>
    <xf numFmtId="0" fontId="0" fillId="4" borderId="99" xfId="0" applyFont="1" applyFill="1" applyBorder="1" applyAlignment="1">
      <alignment horizontal="center" vertical="center" wrapText="1"/>
    </xf>
    <xf numFmtId="0" fontId="0" fillId="4" borderId="100" xfId="0" applyFont="1" applyFill="1" applyBorder="1" applyAlignment="1">
      <alignment horizontal="center" vertical="center" wrapText="1"/>
    </xf>
    <xf numFmtId="3" fontId="19" fillId="0" borderId="12" xfId="5" applyNumberFormat="1" applyFont="1" applyBorder="1" applyAlignment="1" applyProtection="1">
      <alignment vertical="center" wrapText="1"/>
      <protection locked="0"/>
    </xf>
    <xf numFmtId="3" fontId="19" fillId="0" borderId="55" xfId="5" applyNumberFormat="1" applyFont="1" applyBorder="1" applyAlignment="1" applyProtection="1">
      <alignment vertical="center" wrapText="1"/>
      <protection locked="0"/>
    </xf>
    <xf numFmtId="0" fontId="15" fillId="0" borderId="54" xfId="5" applyFont="1" applyBorder="1" applyAlignment="1" applyProtection="1">
      <alignment horizontal="left" vertical="center" wrapText="1" readingOrder="2"/>
      <protection locked="0"/>
    </xf>
    <xf numFmtId="0" fontId="15" fillId="0" borderId="12" xfId="5" applyFont="1" applyBorder="1" applyAlignment="1" applyProtection="1">
      <alignment horizontal="left" vertical="center" wrapText="1" readingOrder="2"/>
      <protection locked="0"/>
    </xf>
    <xf numFmtId="0" fontId="19" fillId="0" borderId="12" xfId="5" applyFont="1" applyBorder="1" applyAlignment="1" applyProtection="1">
      <alignment horizontal="left" vertical="center" wrapText="1"/>
      <protection locked="0"/>
    </xf>
    <xf numFmtId="0" fontId="19" fillId="0" borderId="54" xfId="5" applyFont="1" applyBorder="1" applyAlignment="1" applyProtection="1">
      <alignment horizontal="left" vertical="center" wrapText="1"/>
      <protection locked="0"/>
    </xf>
    <xf numFmtId="0" fontId="15" fillId="0" borderId="22" xfId="5" applyFont="1" applyBorder="1" applyAlignment="1" applyProtection="1">
      <alignment horizontal="left" vertical="center" wrapText="1" readingOrder="2"/>
      <protection locked="0"/>
    </xf>
    <xf numFmtId="0" fontId="15" fillId="0" borderId="23" xfId="5" applyFont="1" applyBorder="1" applyAlignment="1" applyProtection="1">
      <alignment horizontal="left" vertical="center" wrapText="1" readingOrder="2"/>
      <protection locked="0"/>
    </xf>
    <xf numFmtId="0" fontId="19" fillId="0" borderId="23" xfId="5" applyFont="1" applyBorder="1" applyAlignment="1" applyProtection="1">
      <alignment horizontal="left" vertical="center" wrapText="1"/>
      <protection locked="0"/>
    </xf>
    <xf numFmtId="3" fontId="19" fillId="0" borderId="23" xfId="5" applyNumberFormat="1" applyFont="1" applyBorder="1" applyAlignment="1" applyProtection="1">
      <alignment vertical="center" wrapText="1"/>
      <protection locked="0"/>
    </xf>
    <xf numFmtId="3" fontId="19" fillId="0" borderId="24" xfId="5" applyNumberFormat="1" applyFont="1" applyBorder="1" applyAlignment="1" applyProtection="1">
      <alignment vertical="center" wrapText="1"/>
      <protection locked="0"/>
    </xf>
    <xf numFmtId="0" fontId="19" fillId="0" borderId="22" xfId="5" applyFont="1" applyBorder="1" applyAlignment="1" applyProtection="1">
      <alignment horizontal="left" vertical="center" wrapText="1"/>
      <protection locked="0"/>
    </xf>
    <xf numFmtId="0" fontId="19" fillId="0" borderId="112" xfId="5" applyFont="1" applyBorder="1" applyAlignment="1">
      <alignment horizontal="center" vertical="center" wrapText="1"/>
    </xf>
    <xf numFmtId="0" fontId="19" fillId="0" borderId="25" xfId="5" applyFont="1" applyBorder="1" applyAlignment="1">
      <alignment horizontal="center" vertical="center" wrapText="1"/>
    </xf>
    <xf numFmtId="0" fontId="19" fillId="0" borderId="82" xfId="5" applyFont="1" applyBorder="1" applyAlignment="1">
      <alignment horizontal="center" vertical="center" wrapText="1"/>
    </xf>
    <xf numFmtId="0" fontId="19" fillId="0" borderId="19" xfId="5" applyFont="1" applyBorder="1" applyAlignment="1">
      <alignment horizontal="center" vertical="center" wrapText="1"/>
    </xf>
    <xf numFmtId="0" fontId="19" fillId="0" borderId="20" xfId="5" applyFont="1" applyBorder="1" applyAlignment="1">
      <alignment horizontal="center" vertical="center" wrapText="1"/>
    </xf>
    <xf numFmtId="0" fontId="19" fillId="0" borderId="18" xfId="5" applyFont="1" applyBorder="1" applyAlignment="1">
      <alignment horizontal="center" vertical="center" wrapText="1"/>
    </xf>
    <xf numFmtId="0" fontId="15" fillId="0" borderId="0" xfId="5" applyFont="1" applyBorder="1" applyAlignment="1">
      <alignment horizontal="center" vertical="center" textRotation="90" wrapText="1" readingOrder="2"/>
    </xf>
    <xf numFmtId="0" fontId="11" fillId="0" borderId="0" xfId="5" applyFont="1" applyBorder="1" applyAlignment="1">
      <alignment horizontal="center" vertical="center" wrapText="1"/>
    </xf>
    <xf numFmtId="3" fontId="19" fillId="0" borderId="12" xfId="5" applyNumberFormat="1" applyFont="1" applyBorder="1" applyAlignment="1" applyProtection="1">
      <alignment horizontal="right" vertical="center" wrapText="1"/>
      <protection locked="0"/>
    </xf>
    <xf numFmtId="3" fontId="19" fillId="0" borderId="55" xfId="5" applyNumberFormat="1" applyFont="1" applyBorder="1" applyAlignment="1" applyProtection="1">
      <alignment horizontal="right" vertical="center" wrapText="1"/>
      <protection locked="0"/>
    </xf>
    <xf numFmtId="3" fontId="19" fillId="0" borderId="9" xfId="5" applyNumberFormat="1" applyFont="1" applyBorder="1" applyAlignment="1" applyProtection="1">
      <alignment horizontal="right" vertical="center" wrapText="1"/>
      <protection locked="0"/>
    </xf>
    <xf numFmtId="3" fontId="19" fillId="0" borderId="10" xfId="5" applyNumberFormat="1" applyFont="1" applyBorder="1" applyAlignment="1" applyProtection="1">
      <alignment horizontal="right" vertical="center" wrapText="1"/>
      <protection locked="0"/>
    </xf>
    <xf numFmtId="3" fontId="19" fillId="0" borderId="11" xfId="5" applyNumberFormat="1" applyFont="1" applyBorder="1" applyAlignment="1" applyProtection="1">
      <alignment horizontal="right" vertical="center" wrapText="1"/>
      <protection locked="0"/>
    </xf>
    <xf numFmtId="0" fontId="11" fillId="0" borderId="0" xfId="5" applyFont="1" applyBorder="1" applyAlignment="1" applyProtection="1">
      <alignment horizontal="center" vertical="center" wrapText="1"/>
    </xf>
    <xf numFmtId="0" fontId="15" fillId="0" borderId="0" xfId="5" applyFont="1" applyBorder="1" applyAlignment="1" applyProtection="1">
      <alignment horizontal="center" vertical="center" textRotation="90" wrapText="1" readingOrder="2"/>
    </xf>
    <xf numFmtId="0" fontId="19" fillId="0" borderId="52" xfId="5" applyFont="1" applyBorder="1" applyAlignment="1" applyProtection="1">
      <alignment horizontal="left" vertical="center" wrapText="1"/>
      <protection locked="0"/>
    </xf>
    <xf numFmtId="0" fontId="19" fillId="0" borderId="10" xfId="5" applyFont="1" applyBorder="1" applyAlignment="1" applyProtection="1">
      <alignment horizontal="left" vertical="center" wrapText="1"/>
      <protection locked="0"/>
    </xf>
    <xf numFmtId="0" fontId="19" fillId="0" borderId="11" xfId="5" applyFont="1" applyBorder="1" applyAlignment="1" applyProtection="1">
      <alignment horizontal="left" vertical="center" wrapText="1"/>
      <protection locked="0"/>
    </xf>
    <xf numFmtId="0" fontId="19" fillId="0" borderId="9" xfId="5" applyFont="1" applyBorder="1" applyAlignment="1" applyProtection="1">
      <alignment horizontal="left" vertical="center" wrapText="1"/>
      <protection locked="0"/>
    </xf>
    <xf numFmtId="0" fontId="19" fillId="0" borderId="19" xfId="5" applyFont="1" applyBorder="1" applyAlignment="1" applyProtection="1">
      <alignment horizontal="center" vertical="center" wrapText="1"/>
    </xf>
    <xf numFmtId="0" fontId="19" fillId="0" borderId="20" xfId="5" applyFont="1" applyBorder="1" applyAlignment="1" applyProtection="1">
      <alignment horizontal="center" vertical="center" wrapText="1"/>
    </xf>
    <xf numFmtId="0" fontId="19" fillId="0" borderId="27" xfId="5" applyFont="1" applyBorder="1" applyAlignment="1" applyProtection="1">
      <alignment horizontal="center" vertical="center" wrapText="1"/>
    </xf>
    <xf numFmtId="0" fontId="19" fillId="0" borderId="25" xfId="5" applyFont="1" applyBorder="1" applyAlignment="1" applyProtection="1">
      <alignment horizontal="center" vertical="center" wrapText="1"/>
    </xf>
    <xf numFmtId="0" fontId="19" fillId="0" borderId="82" xfId="5" applyFont="1" applyBorder="1" applyAlignment="1" applyProtection="1">
      <alignment horizontal="center" vertical="center" wrapText="1"/>
    </xf>
    <xf numFmtId="0" fontId="19" fillId="0" borderId="112" xfId="5" applyFont="1" applyBorder="1" applyAlignment="1" applyProtection="1">
      <alignment horizontal="center" vertical="center" wrapText="1"/>
    </xf>
    <xf numFmtId="0" fontId="19" fillId="0" borderId="18" xfId="5" applyFont="1" applyBorder="1" applyAlignment="1" applyProtection="1">
      <alignment horizontal="center" vertical="center" wrapText="1"/>
    </xf>
    <xf numFmtId="3" fontId="19" fillId="0" borderId="53" xfId="5" applyNumberFormat="1" applyFont="1" applyBorder="1" applyAlignment="1" applyProtection="1">
      <alignment horizontal="right" vertical="center" wrapText="1"/>
      <protection locked="0"/>
    </xf>
    <xf numFmtId="3" fontId="19" fillId="0" borderId="23" xfId="5" applyNumberFormat="1" applyFont="1" applyBorder="1" applyAlignment="1" applyProtection="1">
      <alignment horizontal="right" vertical="center" wrapText="1"/>
      <protection locked="0"/>
    </xf>
    <xf numFmtId="3" fontId="19" fillId="0" borderId="24" xfId="5" applyNumberFormat="1" applyFont="1" applyBorder="1" applyAlignment="1" applyProtection="1">
      <alignment horizontal="right" vertical="center" wrapText="1"/>
      <protection locked="0"/>
    </xf>
    <xf numFmtId="3" fontId="19" fillId="0" borderId="19" xfId="5" applyNumberFormat="1" applyFont="1" applyBorder="1" applyAlignment="1" applyProtection="1">
      <alignment horizontal="center" vertical="center" wrapText="1"/>
    </xf>
    <xf numFmtId="3" fontId="19" fillId="0" borderId="20" xfId="5" applyNumberFormat="1" applyFont="1" applyBorder="1" applyAlignment="1" applyProtection="1">
      <alignment horizontal="center" vertical="center" wrapText="1"/>
    </xf>
    <xf numFmtId="0" fontId="19" fillId="0" borderId="113" xfId="5" applyFont="1" applyBorder="1" applyAlignment="1" applyProtection="1">
      <alignment horizontal="left" vertical="center" wrapText="1"/>
      <protection locked="0"/>
    </xf>
    <xf numFmtId="0" fontId="19" fillId="0" borderId="114" xfId="5" applyFont="1" applyBorder="1" applyAlignment="1" applyProtection="1">
      <alignment horizontal="left" vertical="center" wrapText="1"/>
      <protection locked="0"/>
    </xf>
    <xf numFmtId="0" fontId="19" fillId="0" borderId="115" xfId="5" applyFont="1" applyBorder="1" applyAlignment="1" applyProtection="1">
      <alignment horizontal="left" vertical="center" wrapText="1"/>
      <protection locked="0"/>
    </xf>
    <xf numFmtId="3" fontId="19" fillId="0" borderId="113" xfId="5" applyNumberFormat="1" applyFont="1" applyBorder="1" applyAlignment="1" applyProtection="1">
      <alignment horizontal="right" vertical="center" wrapText="1"/>
      <protection locked="0"/>
    </xf>
    <xf numFmtId="3" fontId="19" fillId="0" borderId="124" xfId="5" applyNumberFormat="1" applyFont="1" applyBorder="1" applyAlignment="1" applyProtection="1">
      <alignment horizontal="right" vertical="center" wrapText="1"/>
      <protection locked="0"/>
    </xf>
    <xf numFmtId="3" fontId="19" fillId="0" borderId="115" xfId="5" applyNumberFormat="1" applyFont="1" applyBorder="1" applyAlignment="1" applyProtection="1">
      <alignment horizontal="right" vertical="center" wrapText="1"/>
      <protection locked="0"/>
    </xf>
    <xf numFmtId="0" fontId="19" fillId="0" borderId="116" xfId="5" applyFont="1" applyBorder="1" applyAlignment="1" applyProtection="1">
      <alignment horizontal="left" vertical="center" wrapText="1"/>
      <protection locked="0"/>
    </xf>
    <xf numFmtId="3" fontId="19" fillId="0" borderId="114" xfId="5" applyNumberFormat="1" applyFont="1" applyBorder="1" applyAlignment="1" applyProtection="1">
      <alignment horizontal="right" vertical="center" wrapText="1"/>
      <protection locked="0"/>
    </xf>
    <xf numFmtId="3" fontId="19" fillId="0" borderId="27" xfId="5" applyNumberFormat="1" applyFont="1" applyBorder="1" applyAlignment="1" applyProtection="1">
      <alignment horizontal="center" vertical="center" wrapText="1"/>
    </xf>
    <xf numFmtId="3" fontId="19" fillId="0" borderId="82" xfId="5" applyNumberFormat="1" applyFont="1" applyBorder="1" applyAlignment="1" applyProtection="1">
      <alignment horizontal="center" vertical="center" wrapText="1"/>
    </xf>
    <xf numFmtId="164" fontId="17" fillId="0" borderId="0" xfId="5" quotePrefix="1" applyNumberFormat="1" applyFont="1" applyAlignment="1" applyProtection="1">
      <alignment horizontal="center"/>
      <protection locked="0"/>
    </xf>
    <xf numFmtId="0" fontId="15" fillId="0" borderId="52" xfId="5" applyFont="1" applyBorder="1" applyAlignment="1" applyProtection="1">
      <alignment horizontal="left" vertical="center" wrapText="1" readingOrder="2"/>
      <protection locked="0"/>
    </xf>
    <xf numFmtId="0" fontId="15" fillId="0" borderId="10" xfId="5" applyFont="1" applyBorder="1" applyAlignment="1" applyProtection="1">
      <alignment horizontal="left" vertical="center" wrapText="1" readingOrder="2"/>
      <protection locked="0"/>
    </xf>
    <xf numFmtId="0" fontId="15" fillId="0" borderId="11" xfId="5" applyFont="1" applyBorder="1" applyAlignment="1" applyProtection="1">
      <alignment horizontal="left" vertical="center" wrapText="1" readingOrder="2"/>
      <protection locked="0"/>
    </xf>
    <xf numFmtId="0" fontId="19" fillId="0" borderId="12" xfId="5" applyFont="1" applyBorder="1" applyAlignment="1" applyProtection="1">
      <alignment horizontal="center" vertical="center" wrapText="1"/>
      <protection locked="0"/>
    </xf>
    <xf numFmtId="3" fontId="38" fillId="0" borderId="23" xfId="5" applyNumberFormat="1" applyFont="1" applyBorder="1" applyAlignment="1">
      <alignment vertical="center" wrapText="1"/>
    </xf>
    <xf numFmtId="3" fontId="38" fillId="0" borderId="24" xfId="5" applyNumberFormat="1" applyFont="1" applyBorder="1" applyAlignment="1">
      <alignment vertical="center" wrapText="1"/>
    </xf>
    <xf numFmtId="0" fontId="38" fillId="0" borderId="116" xfId="5" applyFont="1" applyBorder="1" applyAlignment="1">
      <alignment horizontal="center" vertical="center" wrapText="1" readingOrder="2"/>
    </xf>
    <xf numFmtId="0" fontId="38" fillId="0" borderId="114" xfId="5" applyFont="1" applyBorder="1" applyAlignment="1">
      <alignment horizontal="center" vertical="center" wrapText="1" readingOrder="2"/>
    </xf>
    <xf numFmtId="0" fontId="38" fillId="0" borderId="115" xfId="5" applyFont="1" applyBorder="1" applyAlignment="1">
      <alignment horizontal="center" vertical="center" wrapText="1" readingOrder="2"/>
    </xf>
    <xf numFmtId="0" fontId="38" fillId="0" borderId="116" xfId="5" applyFont="1" applyBorder="1" applyAlignment="1">
      <alignment horizontal="center" vertical="center" wrapText="1"/>
    </xf>
    <xf numFmtId="0" fontId="38" fillId="0" borderId="114" xfId="5" applyFont="1" applyBorder="1" applyAlignment="1">
      <alignment horizontal="center" vertical="center" wrapText="1"/>
    </xf>
    <xf numFmtId="0" fontId="38" fillId="0" borderId="115" xfId="5" applyFont="1" applyBorder="1" applyAlignment="1">
      <alignment horizontal="center" vertical="center" wrapText="1"/>
    </xf>
  </cellXfs>
  <cellStyles count="8">
    <cellStyle name="Hyperlink" xfId="6" builtinId="8"/>
    <cellStyle name="Normal" xfId="0" builtinId="0"/>
    <cellStyle name="Normal 2" xfId="2" xr:uid="{00000000-0005-0000-0000-000002000000}"/>
    <cellStyle name="Normal 2 2" xfId="4" xr:uid="{00000000-0005-0000-0000-000003000000}"/>
    <cellStyle name="Normal 3" xfId="1" xr:uid="{00000000-0005-0000-0000-000004000000}"/>
    <cellStyle name="Normal 4" xfId="5" xr:uid="{00000000-0005-0000-0000-000005000000}"/>
    <cellStyle name="Percent" xfId="7" builtinId="5"/>
    <cellStyle name="Pourcentage 2" xfId="3" xr:uid="{00000000-0005-0000-0000-000007000000}"/>
  </cellStyles>
  <dxfs count="501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19054</xdr:colOff>
      <xdr:row>40</xdr:row>
      <xdr:rowOff>9526</xdr:rowOff>
    </xdr:from>
    <xdr:to>
      <xdr:col>44</xdr:col>
      <xdr:colOff>38103</xdr:colOff>
      <xdr:row>40</xdr:row>
      <xdr:rowOff>171449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rot="16200000">
          <a:off x="7072317" y="4776788"/>
          <a:ext cx="161923" cy="2666999"/>
        </a:xfrm>
        <a:prstGeom prst="leftBrace">
          <a:avLst>
            <a:gd name="adj1" fmla="val 116904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19054</xdr:colOff>
      <xdr:row>40</xdr:row>
      <xdr:rowOff>9526</xdr:rowOff>
    </xdr:from>
    <xdr:to>
      <xdr:col>44</xdr:col>
      <xdr:colOff>38103</xdr:colOff>
      <xdr:row>40</xdr:row>
      <xdr:rowOff>171449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/>
      </xdr:nvSpPr>
      <xdr:spPr>
        <a:xfrm rot="16200000">
          <a:off x="7072317" y="4814888"/>
          <a:ext cx="161923" cy="2666999"/>
        </a:xfrm>
        <a:prstGeom prst="leftBrace">
          <a:avLst>
            <a:gd name="adj1" fmla="val 116904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19054</xdr:colOff>
      <xdr:row>40</xdr:row>
      <xdr:rowOff>9526</xdr:rowOff>
    </xdr:from>
    <xdr:to>
      <xdr:col>44</xdr:col>
      <xdr:colOff>38103</xdr:colOff>
      <xdr:row>40</xdr:row>
      <xdr:rowOff>171449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/>
      </xdr:nvSpPr>
      <xdr:spPr>
        <a:xfrm rot="16200000">
          <a:off x="7072317" y="4814888"/>
          <a:ext cx="161923" cy="2666999"/>
        </a:xfrm>
        <a:prstGeom prst="leftBrace">
          <a:avLst>
            <a:gd name="adj1" fmla="val 116904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19054</xdr:colOff>
      <xdr:row>40</xdr:row>
      <xdr:rowOff>9526</xdr:rowOff>
    </xdr:from>
    <xdr:to>
      <xdr:col>44</xdr:col>
      <xdr:colOff>38103</xdr:colOff>
      <xdr:row>40</xdr:row>
      <xdr:rowOff>171449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/>
      </xdr:nvSpPr>
      <xdr:spPr>
        <a:xfrm rot="16200000">
          <a:off x="7072317" y="4814888"/>
          <a:ext cx="161923" cy="2666999"/>
        </a:xfrm>
        <a:prstGeom prst="leftBrace">
          <a:avLst>
            <a:gd name="adj1" fmla="val 116904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19054</xdr:colOff>
      <xdr:row>40</xdr:row>
      <xdr:rowOff>9526</xdr:rowOff>
    </xdr:from>
    <xdr:to>
      <xdr:col>44</xdr:col>
      <xdr:colOff>38103</xdr:colOff>
      <xdr:row>40</xdr:row>
      <xdr:rowOff>171449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/>
      </xdr:nvSpPr>
      <xdr:spPr>
        <a:xfrm rot="16200000">
          <a:off x="7072317" y="4814888"/>
          <a:ext cx="161923" cy="2666999"/>
        </a:xfrm>
        <a:prstGeom prst="leftBrace">
          <a:avLst>
            <a:gd name="adj1" fmla="val 116904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19054</xdr:colOff>
      <xdr:row>40</xdr:row>
      <xdr:rowOff>9526</xdr:rowOff>
    </xdr:from>
    <xdr:to>
      <xdr:col>44</xdr:col>
      <xdr:colOff>38103</xdr:colOff>
      <xdr:row>40</xdr:row>
      <xdr:rowOff>171449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/>
      </xdr:nvSpPr>
      <xdr:spPr>
        <a:xfrm rot="16200000">
          <a:off x="7072317" y="4814888"/>
          <a:ext cx="161923" cy="2666999"/>
        </a:xfrm>
        <a:prstGeom prst="leftBrace">
          <a:avLst>
            <a:gd name="adj1" fmla="val 116904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19054</xdr:colOff>
      <xdr:row>40</xdr:row>
      <xdr:rowOff>9526</xdr:rowOff>
    </xdr:from>
    <xdr:to>
      <xdr:col>44</xdr:col>
      <xdr:colOff>38103</xdr:colOff>
      <xdr:row>40</xdr:row>
      <xdr:rowOff>171449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/>
      </xdr:nvSpPr>
      <xdr:spPr>
        <a:xfrm rot="16200000">
          <a:off x="7072317" y="4814888"/>
          <a:ext cx="161923" cy="2666999"/>
        </a:xfrm>
        <a:prstGeom prst="leftBrace">
          <a:avLst>
            <a:gd name="adj1" fmla="val 116904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19054</xdr:colOff>
      <xdr:row>40</xdr:row>
      <xdr:rowOff>9526</xdr:rowOff>
    </xdr:from>
    <xdr:to>
      <xdr:col>44</xdr:col>
      <xdr:colOff>38103</xdr:colOff>
      <xdr:row>40</xdr:row>
      <xdr:rowOff>171449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/>
      </xdr:nvSpPr>
      <xdr:spPr>
        <a:xfrm rot="16200000">
          <a:off x="7072317" y="4814888"/>
          <a:ext cx="161923" cy="2666999"/>
        </a:xfrm>
        <a:prstGeom prst="leftBrace">
          <a:avLst>
            <a:gd name="adj1" fmla="val 116904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19054</xdr:colOff>
      <xdr:row>40</xdr:row>
      <xdr:rowOff>9526</xdr:rowOff>
    </xdr:from>
    <xdr:to>
      <xdr:col>44</xdr:col>
      <xdr:colOff>38103</xdr:colOff>
      <xdr:row>40</xdr:row>
      <xdr:rowOff>171449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/>
      </xdr:nvSpPr>
      <xdr:spPr>
        <a:xfrm rot="16200000">
          <a:off x="7072317" y="4814888"/>
          <a:ext cx="161923" cy="2666999"/>
        </a:xfrm>
        <a:prstGeom prst="leftBrace">
          <a:avLst>
            <a:gd name="adj1" fmla="val 116904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19054</xdr:colOff>
      <xdr:row>40</xdr:row>
      <xdr:rowOff>9526</xdr:rowOff>
    </xdr:from>
    <xdr:to>
      <xdr:col>44</xdr:col>
      <xdr:colOff>38103</xdr:colOff>
      <xdr:row>40</xdr:row>
      <xdr:rowOff>171449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/>
      </xdr:nvSpPr>
      <xdr:spPr>
        <a:xfrm rot="16200000">
          <a:off x="7072317" y="4814888"/>
          <a:ext cx="161923" cy="2666999"/>
        </a:xfrm>
        <a:prstGeom prst="leftBrace">
          <a:avLst>
            <a:gd name="adj1" fmla="val 116904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19054</xdr:colOff>
      <xdr:row>40</xdr:row>
      <xdr:rowOff>9526</xdr:rowOff>
    </xdr:from>
    <xdr:to>
      <xdr:col>44</xdr:col>
      <xdr:colOff>38103</xdr:colOff>
      <xdr:row>40</xdr:row>
      <xdr:rowOff>171449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/>
      </xdr:nvSpPr>
      <xdr:spPr>
        <a:xfrm rot="16200000">
          <a:off x="7072317" y="4814888"/>
          <a:ext cx="161923" cy="2666999"/>
        </a:xfrm>
        <a:prstGeom prst="leftBrace">
          <a:avLst>
            <a:gd name="adj1" fmla="val 116904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19054</xdr:colOff>
      <xdr:row>40</xdr:row>
      <xdr:rowOff>9526</xdr:rowOff>
    </xdr:from>
    <xdr:to>
      <xdr:col>44</xdr:col>
      <xdr:colOff>38103</xdr:colOff>
      <xdr:row>40</xdr:row>
      <xdr:rowOff>171449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 rot="16200000">
          <a:off x="7167567" y="4814888"/>
          <a:ext cx="161923" cy="2666999"/>
        </a:xfrm>
        <a:prstGeom prst="leftBrace">
          <a:avLst>
            <a:gd name="adj1" fmla="val 116904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19054</xdr:colOff>
      <xdr:row>40</xdr:row>
      <xdr:rowOff>9526</xdr:rowOff>
    </xdr:from>
    <xdr:to>
      <xdr:col>44</xdr:col>
      <xdr:colOff>38103</xdr:colOff>
      <xdr:row>40</xdr:row>
      <xdr:rowOff>171449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/>
      </xdr:nvSpPr>
      <xdr:spPr>
        <a:xfrm rot="16200000">
          <a:off x="7072317" y="4814888"/>
          <a:ext cx="161923" cy="2666999"/>
        </a:xfrm>
        <a:prstGeom prst="leftBrace">
          <a:avLst>
            <a:gd name="adj1" fmla="val 116904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19054</xdr:colOff>
      <xdr:row>40</xdr:row>
      <xdr:rowOff>9526</xdr:rowOff>
    </xdr:from>
    <xdr:to>
      <xdr:col>44</xdr:col>
      <xdr:colOff>38103</xdr:colOff>
      <xdr:row>40</xdr:row>
      <xdr:rowOff>171449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SpPr/>
      </xdr:nvSpPr>
      <xdr:spPr>
        <a:xfrm rot="16200000">
          <a:off x="7072317" y="4814888"/>
          <a:ext cx="161923" cy="2666999"/>
        </a:xfrm>
        <a:prstGeom prst="leftBrace">
          <a:avLst>
            <a:gd name="adj1" fmla="val 116904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19054</xdr:colOff>
      <xdr:row>40</xdr:row>
      <xdr:rowOff>9526</xdr:rowOff>
    </xdr:from>
    <xdr:to>
      <xdr:col>44</xdr:col>
      <xdr:colOff>38103</xdr:colOff>
      <xdr:row>40</xdr:row>
      <xdr:rowOff>171449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SpPr/>
      </xdr:nvSpPr>
      <xdr:spPr>
        <a:xfrm rot="16200000">
          <a:off x="7072317" y="4814888"/>
          <a:ext cx="161923" cy="2666999"/>
        </a:xfrm>
        <a:prstGeom prst="leftBrace">
          <a:avLst>
            <a:gd name="adj1" fmla="val 116904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19054</xdr:colOff>
      <xdr:row>40</xdr:row>
      <xdr:rowOff>9526</xdr:rowOff>
    </xdr:from>
    <xdr:to>
      <xdr:col>44</xdr:col>
      <xdr:colOff>38103</xdr:colOff>
      <xdr:row>40</xdr:row>
      <xdr:rowOff>171449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SpPr/>
      </xdr:nvSpPr>
      <xdr:spPr>
        <a:xfrm rot="16200000">
          <a:off x="7072317" y="4814888"/>
          <a:ext cx="161923" cy="2666999"/>
        </a:xfrm>
        <a:prstGeom prst="leftBrace">
          <a:avLst>
            <a:gd name="adj1" fmla="val 116904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19054</xdr:colOff>
      <xdr:row>40</xdr:row>
      <xdr:rowOff>9526</xdr:rowOff>
    </xdr:from>
    <xdr:to>
      <xdr:col>44</xdr:col>
      <xdr:colOff>38103</xdr:colOff>
      <xdr:row>40</xdr:row>
      <xdr:rowOff>171449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SpPr/>
      </xdr:nvSpPr>
      <xdr:spPr>
        <a:xfrm rot="16200000">
          <a:off x="7072317" y="4814888"/>
          <a:ext cx="161923" cy="2666999"/>
        </a:xfrm>
        <a:prstGeom prst="leftBrace">
          <a:avLst>
            <a:gd name="adj1" fmla="val 116904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19054</xdr:colOff>
      <xdr:row>40</xdr:row>
      <xdr:rowOff>9526</xdr:rowOff>
    </xdr:from>
    <xdr:to>
      <xdr:col>44</xdr:col>
      <xdr:colOff>38103</xdr:colOff>
      <xdr:row>40</xdr:row>
      <xdr:rowOff>171449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SpPr/>
      </xdr:nvSpPr>
      <xdr:spPr>
        <a:xfrm rot="16200000">
          <a:off x="7072317" y="4814888"/>
          <a:ext cx="161923" cy="2666999"/>
        </a:xfrm>
        <a:prstGeom prst="leftBrace">
          <a:avLst>
            <a:gd name="adj1" fmla="val 116904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19054</xdr:colOff>
      <xdr:row>40</xdr:row>
      <xdr:rowOff>9526</xdr:rowOff>
    </xdr:from>
    <xdr:to>
      <xdr:col>44</xdr:col>
      <xdr:colOff>38103</xdr:colOff>
      <xdr:row>40</xdr:row>
      <xdr:rowOff>171449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/>
      </xdr:nvSpPr>
      <xdr:spPr>
        <a:xfrm rot="16200000">
          <a:off x="7072317" y="4814888"/>
          <a:ext cx="161923" cy="2666999"/>
        </a:xfrm>
        <a:prstGeom prst="leftBrace">
          <a:avLst>
            <a:gd name="adj1" fmla="val 116904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19054</xdr:colOff>
      <xdr:row>40</xdr:row>
      <xdr:rowOff>9526</xdr:rowOff>
    </xdr:from>
    <xdr:to>
      <xdr:col>44</xdr:col>
      <xdr:colOff>38103</xdr:colOff>
      <xdr:row>40</xdr:row>
      <xdr:rowOff>171449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SpPr/>
      </xdr:nvSpPr>
      <xdr:spPr>
        <a:xfrm rot="16200000">
          <a:off x="7072317" y="4814888"/>
          <a:ext cx="161923" cy="2666999"/>
        </a:xfrm>
        <a:prstGeom prst="leftBrace">
          <a:avLst>
            <a:gd name="adj1" fmla="val 116904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19054</xdr:colOff>
      <xdr:row>40</xdr:row>
      <xdr:rowOff>9526</xdr:rowOff>
    </xdr:from>
    <xdr:to>
      <xdr:col>44</xdr:col>
      <xdr:colOff>38103</xdr:colOff>
      <xdr:row>40</xdr:row>
      <xdr:rowOff>171449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 rot="16200000">
          <a:off x="7167567" y="4814888"/>
          <a:ext cx="161923" cy="2666999"/>
        </a:xfrm>
        <a:prstGeom prst="leftBrace">
          <a:avLst>
            <a:gd name="adj1" fmla="val 116904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19054</xdr:colOff>
      <xdr:row>40</xdr:row>
      <xdr:rowOff>9526</xdr:rowOff>
    </xdr:from>
    <xdr:to>
      <xdr:col>44</xdr:col>
      <xdr:colOff>38103</xdr:colOff>
      <xdr:row>40</xdr:row>
      <xdr:rowOff>171449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/>
      </xdr:nvSpPr>
      <xdr:spPr>
        <a:xfrm rot="16200000">
          <a:off x="7167567" y="4814888"/>
          <a:ext cx="161923" cy="2666999"/>
        </a:xfrm>
        <a:prstGeom prst="leftBrace">
          <a:avLst>
            <a:gd name="adj1" fmla="val 116904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19054</xdr:colOff>
      <xdr:row>40</xdr:row>
      <xdr:rowOff>9526</xdr:rowOff>
    </xdr:from>
    <xdr:to>
      <xdr:col>44</xdr:col>
      <xdr:colOff>38103</xdr:colOff>
      <xdr:row>40</xdr:row>
      <xdr:rowOff>171449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/>
      </xdr:nvSpPr>
      <xdr:spPr>
        <a:xfrm rot="16200000">
          <a:off x="7072317" y="4814888"/>
          <a:ext cx="161923" cy="2666999"/>
        </a:xfrm>
        <a:prstGeom prst="leftBrace">
          <a:avLst>
            <a:gd name="adj1" fmla="val 116904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19054</xdr:colOff>
      <xdr:row>40</xdr:row>
      <xdr:rowOff>9526</xdr:rowOff>
    </xdr:from>
    <xdr:to>
      <xdr:col>44</xdr:col>
      <xdr:colOff>38103</xdr:colOff>
      <xdr:row>40</xdr:row>
      <xdr:rowOff>171449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 rot="16200000">
          <a:off x="7072317" y="4814888"/>
          <a:ext cx="161923" cy="2666999"/>
        </a:xfrm>
        <a:prstGeom prst="leftBrace">
          <a:avLst>
            <a:gd name="adj1" fmla="val 116904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19054</xdr:colOff>
      <xdr:row>40</xdr:row>
      <xdr:rowOff>9526</xdr:rowOff>
    </xdr:from>
    <xdr:to>
      <xdr:col>44</xdr:col>
      <xdr:colOff>38103</xdr:colOff>
      <xdr:row>40</xdr:row>
      <xdr:rowOff>171449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 rot="16200000">
          <a:off x="7072317" y="4814888"/>
          <a:ext cx="161923" cy="2666999"/>
        </a:xfrm>
        <a:prstGeom prst="leftBrace">
          <a:avLst>
            <a:gd name="adj1" fmla="val 116904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19054</xdr:colOff>
      <xdr:row>40</xdr:row>
      <xdr:rowOff>9526</xdr:rowOff>
    </xdr:from>
    <xdr:to>
      <xdr:col>44</xdr:col>
      <xdr:colOff>38103</xdr:colOff>
      <xdr:row>40</xdr:row>
      <xdr:rowOff>171449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/>
      </xdr:nvSpPr>
      <xdr:spPr>
        <a:xfrm rot="16200000">
          <a:off x="7072317" y="4814888"/>
          <a:ext cx="161923" cy="2666999"/>
        </a:xfrm>
        <a:prstGeom prst="leftBrace">
          <a:avLst>
            <a:gd name="adj1" fmla="val 116904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19054</xdr:colOff>
      <xdr:row>40</xdr:row>
      <xdr:rowOff>9526</xdr:rowOff>
    </xdr:from>
    <xdr:to>
      <xdr:col>44</xdr:col>
      <xdr:colOff>38103</xdr:colOff>
      <xdr:row>40</xdr:row>
      <xdr:rowOff>171449</xdr:rowOff>
    </xdr:to>
    <xdr:sp macro="" textlink="">
      <xdr:nvSpPr>
        <xdr:cNvPr id="2" name="Accolade ouvrant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/>
      </xdr:nvSpPr>
      <xdr:spPr>
        <a:xfrm rot="16200000">
          <a:off x="7072317" y="4814888"/>
          <a:ext cx="161923" cy="2666999"/>
        </a:xfrm>
        <a:prstGeom prst="leftBrace">
          <a:avLst>
            <a:gd name="adj1" fmla="val 116904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/DOSSIER%20PAM/DOCUMENTATION/DOCUMENTS%20PERSO/ALL%20FILES/DOCUMENTS/Documents%20Excel/Bulletin%20de%20salaire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vier"/>
      <sheetName val="Février"/>
      <sheetName val="Mars"/>
      <sheetName val="Avril"/>
      <sheetName val="Mai"/>
      <sheetName val="Juin"/>
      <sheetName val="Juillet"/>
      <sheetName val="Août"/>
      <sheetName val="Septembre"/>
      <sheetName val="Octobre"/>
      <sheetName val="Novembre"/>
      <sheetName val="Décembre"/>
      <sheetName val="Annuel"/>
      <sheetName val="1er Trim"/>
      <sheetName val="2èmeTrim"/>
      <sheetName val="3ème Trim"/>
      <sheetName val="4ème Trim"/>
      <sheetName val="Feuil1"/>
      <sheetName val="Feuil2"/>
      <sheetName val="Feuil3"/>
    </sheetNames>
    <sheetDataSet>
      <sheetData sheetId="0" refreshError="1">
        <row r="55">
          <cell r="E55">
            <v>0</v>
          </cell>
          <cell r="F55">
            <v>1200000</v>
          </cell>
          <cell r="G55">
            <v>0</v>
          </cell>
        </row>
        <row r="56">
          <cell r="E56">
            <v>1200001</v>
          </cell>
          <cell r="F56">
            <v>1500000</v>
          </cell>
          <cell r="G56">
            <v>0.05</v>
          </cell>
        </row>
        <row r="57">
          <cell r="E57">
            <v>1500001</v>
          </cell>
          <cell r="F57">
            <v>1920000</v>
          </cell>
          <cell r="G57">
            <v>0.1</v>
          </cell>
        </row>
        <row r="58">
          <cell r="E58">
            <v>1920001</v>
          </cell>
          <cell r="F58">
            <v>2700000</v>
          </cell>
          <cell r="G58">
            <v>0.15</v>
          </cell>
        </row>
        <row r="59">
          <cell r="E59">
            <v>2700001</v>
          </cell>
          <cell r="F59">
            <v>3600000</v>
          </cell>
          <cell r="G59">
            <v>0.2</v>
          </cell>
        </row>
        <row r="60">
          <cell r="E60">
            <v>3600001</v>
          </cell>
          <cell r="F60">
            <v>5160000</v>
          </cell>
          <cell r="G60">
            <v>0.25</v>
          </cell>
        </row>
        <row r="61">
          <cell r="E61">
            <v>5160001</v>
          </cell>
          <cell r="F61">
            <v>7020000</v>
          </cell>
          <cell r="G61">
            <v>0.3</v>
          </cell>
        </row>
        <row r="62">
          <cell r="E62">
            <v>7020001</v>
          </cell>
          <cell r="F62">
            <v>9840000</v>
          </cell>
          <cell r="G62">
            <v>0.35</v>
          </cell>
        </row>
        <row r="63">
          <cell r="E63">
            <v>9840001</v>
          </cell>
          <cell r="F63">
            <v>13740000</v>
          </cell>
          <cell r="G63">
            <v>0.4</v>
          </cell>
        </row>
        <row r="64">
          <cell r="E64">
            <v>13740001</v>
          </cell>
          <cell r="F64">
            <v>19230000</v>
          </cell>
          <cell r="G64">
            <v>0.5</v>
          </cell>
        </row>
        <row r="65">
          <cell r="E65">
            <v>19230001</v>
          </cell>
          <cell r="G65">
            <v>0.55000000000000004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mpots-et-taxes.com/forum/index.php" TargetMode="External"/><Relationship Id="rId1" Type="http://schemas.openxmlformats.org/officeDocument/2006/relationships/hyperlink" Target="mailto:webmaster@impots-et-taxes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FF0000"/>
  </sheetPr>
  <dimension ref="A1:L35"/>
  <sheetViews>
    <sheetView showGridLines="0" tabSelected="1" workbookViewId="0">
      <pane ySplit="1" topLeftCell="A2" activePane="bottomLeft" state="frozen"/>
      <selection pane="bottomLeft" activeCell="K34" sqref="K34"/>
    </sheetView>
  </sheetViews>
  <sheetFormatPr baseColWidth="10" defaultColWidth="11.5" defaultRowHeight="12" x14ac:dyDescent="0.15"/>
  <cols>
    <col min="1" max="1" width="4.6640625" style="1" customWidth="1"/>
    <col min="2" max="7" width="13" style="1" customWidth="1"/>
    <col min="8" max="8" width="4.6640625" style="1" customWidth="1"/>
    <col min="9" max="11" width="11.5" style="1"/>
    <col min="12" max="12" width="13.83203125" style="1" customWidth="1"/>
    <col min="13" max="16384" width="11.5" style="1"/>
  </cols>
  <sheetData>
    <row r="1" spans="1:12" ht="18.75" customHeight="1" x14ac:dyDescent="0.15">
      <c r="A1" s="189" t="s">
        <v>255</v>
      </c>
      <c r="B1" s="190"/>
      <c r="C1" s="190"/>
      <c r="D1" s="190"/>
      <c r="E1" s="190"/>
      <c r="F1" s="190"/>
      <c r="G1" s="190"/>
      <c r="I1" s="359" t="s">
        <v>281</v>
      </c>
      <c r="J1" s="360"/>
      <c r="K1" s="360"/>
      <c r="L1" s="360"/>
    </row>
    <row r="2" spans="1:12" x14ac:dyDescent="0.15">
      <c r="A2" s="186"/>
      <c r="B2" s="184"/>
      <c r="C2" s="184"/>
      <c r="D2" s="184"/>
      <c r="E2" s="184"/>
      <c r="F2" s="184"/>
      <c r="G2" s="184"/>
      <c r="I2" s="359"/>
      <c r="J2" s="360"/>
      <c r="K2" s="360"/>
      <c r="L2" s="360"/>
    </row>
    <row r="3" spans="1:12" x14ac:dyDescent="0.15">
      <c r="A3" s="186" t="s">
        <v>291</v>
      </c>
      <c r="B3" s="184"/>
      <c r="C3" s="184"/>
      <c r="D3" s="184"/>
      <c r="E3" s="184"/>
      <c r="F3" s="184"/>
      <c r="G3" s="184"/>
      <c r="I3" s="361" t="s">
        <v>282</v>
      </c>
      <c r="J3" s="362"/>
      <c r="K3" s="362"/>
      <c r="L3" s="362"/>
    </row>
    <row r="4" spans="1:12" x14ac:dyDescent="0.15">
      <c r="A4" s="183">
        <v>1</v>
      </c>
      <c r="B4" s="184" t="s">
        <v>292</v>
      </c>
      <c r="C4" s="184"/>
      <c r="D4" s="184"/>
      <c r="E4" s="184"/>
      <c r="F4" s="184"/>
      <c r="G4" s="184"/>
      <c r="I4" s="361" t="s">
        <v>283</v>
      </c>
      <c r="J4" s="362"/>
      <c r="K4" s="362"/>
      <c r="L4" s="362"/>
    </row>
    <row r="5" spans="1:12" x14ac:dyDescent="0.15">
      <c r="A5" s="183"/>
      <c r="B5" s="184" t="s">
        <v>293</v>
      </c>
      <c r="C5" s="184"/>
      <c r="D5" s="184"/>
      <c r="E5" s="184"/>
      <c r="F5" s="184"/>
      <c r="G5" s="184"/>
      <c r="I5" s="361"/>
      <c r="J5" s="362"/>
      <c r="K5" s="362"/>
      <c r="L5" s="362"/>
    </row>
    <row r="6" spans="1:12" x14ac:dyDescent="0.15">
      <c r="A6" s="183"/>
      <c r="B6" s="184"/>
      <c r="C6" s="184"/>
      <c r="D6" s="184"/>
      <c r="E6" s="184"/>
      <c r="F6" s="184"/>
      <c r="G6" s="184"/>
      <c r="I6" s="363" t="s">
        <v>284</v>
      </c>
      <c r="J6" s="362"/>
      <c r="K6" s="362"/>
      <c r="L6" s="362"/>
    </row>
    <row r="7" spans="1:12" x14ac:dyDescent="0.15">
      <c r="A7" s="186" t="s">
        <v>267</v>
      </c>
      <c r="B7" s="184"/>
      <c r="C7" s="184"/>
      <c r="D7" s="184"/>
      <c r="E7" s="184"/>
      <c r="F7" s="184"/>
      <c r="G7" s="184"/>
      <c r="I7" s="361"/>
      <c r="J7" s="362"/>
      <c r="K7" s="362"/>
      <c r="L7" s="362"/>
    </row>
    <row r="8" spans="1:12" x14ac:dyDescent="0.15">
      <c r="A8" s="183" t="s">
        <v>256</v>
      </c>
      <c r="B8" s="184" t="s">
        <v>288</v>
      </c>
      <c r="C8" s="184"/>
      <c r="D8" s="184"/>
      <c r="E8" s="184"/>
      <c r="F8" s="184"/>
      <c r="G8" s="184"/>
      <c r="I8" s="361" t="s">
        <v>287</v>
      </c>
      <c r="J8" s="362"/>
      <c r="K8" s="362"/>
      <c r="L8" s="362"/>
    </row>
    <row r="9" spans="1:12" x14ac:dyDescent="0.15">
      <c r="A9" s="183"/>
      <c r="B9" s="184"/>
      <c r="C9" s="184"/>
      <c r="D9" s="184"/>
      <c r="E9" s="184"/>
      <c r="F9" s="184"/>
      <c r="G9" s="184"/>
      <c r="I9" s="361" t="s">
        <v>285</v>
      </c>
      <c r="J9" s="362"/>
      <c r="K9" s="362"/>
      <c r="L9" s="362"/>
    </row>
    <row r="10" spans="1:12" x14ac:dyDescent="0.15">
      <c r="A10" s="183" t="s">
        <v>262</v>
      </c>
      <c r="B10" s="184" t="s">
        <v>289</v>
      </c>
      <c r="C10" s="184"/>
      <c r="D10" s="184"/>
      <c r="E10" s="184"/>
      <c r="F10" s="184"/>
      <c r="G10" s="184"/>
      <c r="I10" s="361"/>
      <c r="J10" s="362"/>
      <c r="K10" s="362"/>
      <c r="L10" s="362"/>
    </row>
    <row r="11" spans="1:12" x14ac:dyDescent="0.15">
      <c r="A11" s="183"/>
      <c r="B11" s="184" t="s">
        <v>257</v>
      </c>
      <c r="C11" s="184"/>
      <c r="D11" s="184"/>
      <c r="E11" s="184"/>
      <c r="F11" s="184"/>
      <c r="G11" s="184"/>
      <c r="I11" s="364" t="s">
        <v>286</v>
      </c>
      <c r="J11" s="362"/>
      <c r="K11" s="362"/>
      <c r="L11" s="362"/>
    </row>
    <row r="12" spans="1:12" x14ac:dyDescent="0.15">
      <c r="A12" s="183"/>
      <c r="B12" s="184" t="s">
        <v>258</v>
      </c>
      <c r="C12" s="184"/>
      <c r="D12" s="184"/>
      <c r="E12" s="184"/>
      <c r="F12" s="184"/>
      <c r="G12" s="184"/>
      <c r="I12" s="361"/>
      <c r="J12" s="362"/>
      <c r="K12" s="362"/>
      <c r="L12" s="362"/>
    </row>
    <row r="13" spans="1:12" x14ac:dyDescent="0.15">
      <c r="A13" s="183"/>
      <c r="B13" s="184" t="s">
        <v>259</v>
      </c>
      <c r="C13" s="184"/>
      <c r="D13" s="184"/>
      <c r="E13" s="184"/>
      <c r="F13" s="184"/>
      <c r="G13" s="184"/>
      <c r="I13" s="191"/>
      <c r="J13" s="191"/>
      <c r="K13" s="191"/>
      <c r="L13" s="191"/>
    </row>
    <row r="14" spans="1:12" x14ac:dyDescent="0.15">
      <c r="A14" s="183"/>
      <c r="B14" s="184" t="s">
        <v>260</v>
      </c>
      <c r="C14" s="184"/>
      <c r="D14" s="184"/>
      <c r="E14" s="184"/>
      <c r="F14" s="184"/>
      <c r="G14" s="184"/>
    </row>
    <row r="15" spans="1:12" ht="6.75" customHeight="1" x14ac:dyDescent="0.15">
      <c r="A15" s="183"/>
      <c r="B15" s="184" t="s">
        <v>261</v>
      </c>
      <c r="C15" s="184"/>
      <c r="D15" s="184"/>
      <c r="E15" s="184"/>
      <c r="F15" s="184"/>
      <c r="G15" s="184"/>
    </row>
    <row r="16" spans="1:12" x14ac:dyDescent="0.15">
      <c r="A16" s="183"/>
      <c r="B16" s="184"/>
      <c r="C16" s="184"/>
      <c r="D16" s="184"/>
      <c r="E16" s="184"/>
      <c r="F16" s="184"/>
      <c r="G16" s="184"/>
    </row>
    <row r="17" spans="1:7" x14ac:dyDescent="0.15">
      <c r="A17" s="183" t="s">
        <v>265</v>
      </c>
      <c r="B17" s="184" t="s">
        <v>263</v>
      </c>
      <c r="C17" s="184"/>
      <c r="D17" s="184"/>
      <c r="E17" s="184"/>
      <c r="F17" s="184"/>
      <c r="G17" s="184"/>
    </row>
    <row r="18" spans="1:7" x14ac:dyDescent="0.15">
      <c r="A18" s="183"/>
      <c r="B18" s="184" t="s">
        <v>264</v>
      </c>
      <c r="C18" s="184"/>
      <c r="D18" s="184"/>
      <c r="E18" s="184"/>
      <c r="F18" s="184"/>
      <c r="G18" s="184"/>
    </row>
    <row r="19" spans="1:7" x14ac:dyDescent="0.15">
      <c r="A19" s="183" t="s">
        <v>270</v>
      </c>
      <c r="B19" s="184" t="s">
        <v>266</v>
      </c>
      <c r="C19" s="184"/>
      <c r="D19" s="182"/>
      <c r="E19" s="182"/>
      <c r="F19" s="182"/>
      <c r="G19" s="182"/>
    </row>
    <row r="20" spans="1:7" x14ac:dyDescent="0.15">
      <c r="A20" s="185"/>
      <c r="B20" s="184"/>
      <c r="C20" s="184"/>
      <c r="D20" s="182"/>
      <c r="E20" s="182"/>
      <c r="F20" s="182"/>
      <c r="G20" s="182"/>
    </row>
    <row r="21" spans="1:7" x14ac:dyDescent="0.15">
      <c r="A21" s="186" t="s">
        <v>268</v>
      </c>
      <c r="B21" s="184"/>
      <c r="C21" s="184"/>
      <c r="D21" s="182"/>
      <c r="E21" s="182"/>
      <c r="F21" s="182"/>
      <c r="G21" s="182"/>
    </row>
    <row r="22" spans="1:7" x14ac:dyDescent="0.15">
      <c r="A22" s="183"/>
      <c r="B22" s="184"/>
      <c r="C22" s="184"/>
      <c r="D22" s="182"/>
      <c r="E22" s="182"/>
      <c r="F22" s="182"/>
      <c r="G22" s="182"/>
    </row>
    <row r="23" spans="1:7" x14ac:dyDescent="0.15">
      <c r="A23" s="187" t="s">
        <v>269</v>
      </c>
      <c r="B23" s="182"/>
      <c r="C23" s="182"/>
      <c r="D23" s="182"/>
      <c r="E23" s="182"/>
      <c r="F23" s="182"/>
      <c r="G23" s="182"/>
    </row>
    <row r="24" spans="1:7" x14ac:dyDescent="0.15">
      <c r="A24" s="181" t="s">
        <v>272</v>
      </c>
      <c r="B24" s="182" t="s">
        <v>271</v>
      </c>
      <c r="C24" s="182"/>
      <c r="D24" s="182"/>
      <c r="E24" s="182"/>
      <c r="F24" s="182"/>
      <c r="G24" s="182"/>
    </row>
    <row r="25" spans="1:7" x14ac:dyDescent="0.15">
      <c r="A25" s="181"/>
      <c r="B25" s="182" t="s">
        <v>277</v>
      </c>
      <c r="C25" s="182"/>
      <c r="D25" s="182"/>
      <c r="E25" s="182"/>
      <c r="F25" s="182"/>
      <c r="G25" s="182"/>
    </row>
    <row r="26" spans="1:7" x14ac:dyDescent="0.15">
      <c r="A26" s="181"/>
      <c r="B26" s="182" t="s">
        <v>278</v>
      </c>
      <c r="C26" s="182"/>
      <c r="D26" s="182"/>
      <c r="E26" s="182"/>
      <c r="F26" s="182"/>
      <c r="G26" s="182"/>
    </row>
    <row r="27" spans="1:7" x14ac:dyDescent="0.15">
      <c r="A27" s="181"/>
      <c r="B27" s="188" t="s">
        <v>274</v>
      </c>
      <c r="C27" s="182"/>
      <c r="D27" s="182"/>
      <c r="E27" s="182"/>
      <c r="F27" s="182"/>
      <c r="G27" s="182"/>
    </row>
    <row r="28" spans="1:7" x14ac:dyDescent="0.15">
      <c r="A28" s="181"/>
      <c r="B28" s="188" t="s">
        <v>294</v>
      </c>
      <c r="C28" s="182"/>
      <c r="D28" s="182"/>
      <c r="E28" s="182"/>
      <c r="F28" s="182"/>
      <c r="G28" s="182"/>
    </row>
    <row r="29" spans="1:7" x14ac:dyDescent="0.15">
      <c r="A29" s="181"/>
      <c r="B29" s="182"/>
      <c r="C29" s="182"/>
      <c r="D29" s="182"/>
      <c r="E29" s="182"/>
      <c r="F29" s="182"/>
      <c r="G29" s="182"/>
    </row>
    <row r="30" spans="1:7" x14ac:dyDescent="0.15">
      <c r="A30" s="181" t="s">
        <v>273</v>
      </c>
      <c r="B30" s="182" t="s">
        <v>275</v>
      </c>
      <c r="C30" s="182"/>
      <c r="D30" s="182"/>
      <c r="E30" s="182"/>
      <c r="F30" s="182"/>
      <c r="G30" s="182"/>
    </row>
    <row r="31" spans="1:7" x14ac:dyDescent="0.15">
      <c r="A31" s="181"/>
      <c r="B31" s="182" t="s">
        <v>276</v>
      </c>
      <c r="C31" s="182"/>
      <c r="D31" s="182"/>
      <c r="E31" s="182"/>
      <c r="F31" s="182"/>
      <c r="G31" s="182"/>
    </row>
    <row r="32" spans="1:7" x14ac:dyDescent="0.15">
      <c r="A32" s="181"/>
      <c r="B32" s="182"/>
      <c r="C32" s="182"/>
      <c r="D32" s="182"/>
      <c r="E32" s="182"/>
      <c r="F32" s="182"/>
      <c r="G32" s="182"/>
    </row>
    <row r="33" spans="1:7" x14ac:dyDescent="0.15">
      <c r="A33" s="187" t="s">
        <v>279</v>
      </c>
      <c r="B33" s="182"/>
      <c r="C33" s="182"/>
      <c r="D33" s="182"/>
      <c r="E33" s="182"/>
      <c r="F33" s="182"/>
      <c r="G33" s="182"/>
    </row>
    <row r="34" spans="1:7" x14ac:dyDescent="0.15">
      <c r="A34" s="182" t="s">
        <v>280</v>
      </c>
      <c r="B34" s="182"/>
      <c r="C34" s="182"/>
      <c r="D34" s="182"/>
      <c r="E34" s="182"/>
      <c r="F34" s="182"/>
      <c r="G34" s="182"/>
    </row>
    <row r="35" spans="1:7" x14ac:dyDescent="0.15">
      <c r="A35" s="182"/>
      <c r="B35" s="182"/>
      <c r="C35" s="182"/>
      <c r="D35" s="182"/>
      <c r="E35" s="182"/>
      <c r="F35" s="182"/>
      <c r="G35" s="182"/>
    </row>
  </sheetData>
  <sheetProtection sheet="1" objects="1" scenarios="1"/>
  <hyperlinks>
    <hyperlink ref="I6" r:id="rId1" xr:uid="{00000000-0004-0000-0000-000000000000}"/>
    <hyperlink ref="I11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L40"/>
  <sheetViews>
    <sheetView showGridLines="0" showZeros="0" zoomScale="70" zoomScaleNormal="70" workbookViewId="0">
      <selection activeCell="AB30" sqref="AB30"/>
    </sheetView>
  </sheetViews>
  <sheetFormatPr baseColWidth="10" defaultColWidth="11.5" defaultRowHeight="12" x14ac:dyDescent="0.15"/>
  <cols>
    <col min="1" max="1" width="5.1640625" style="6" customWidth="1"/>
    <col min="2" max="2" width="18" style="6" customWidth="1"/>
    <col min="3" max="3" width="5.33203125" style="6" customWidth="1"/>
    <col min="4" max="4" width="5.1640625" style="6" customWidth="1"/>
    <col min="5" max="7" width="5.33203125" style="6" customWidth="1"/>
    <col min="8" max="8" width="14.83203125" style="6" customWidth="1"/>
    <col min="9" max="10" width="3.83203125" style="6" customWidth="1"/>
    <col min="11" max="14" width="3.6640625" style="6" customWidth="1"/>
    <col min="15" max="15" width="4.6640625" style="6" customWidth="1"/>
    <col min="16" max="19" width="3.6640625" style="6" customWidth="1"/>
    <col min="20" max="31" width="15" style="6" customWidth="1"/>
    <col min="32" max="32" width="1.5" style="6" customWidth="1"/>
    <col min="33" max="33" width="11" style="416" customWidth="1"/>
    <col min="34" max="34" width="20" style="6" customWidth="1"/>
    <col min="35" max="36" width="11.5" style="6"/>
    <col min="37" max="37" width="18.6640625" style="6" hidden="1" customWidth="1"/>
    <col min="38" max="16384" width="11.5" style="6"/>
  </cols>
  <sheetData>
    <row r="1" spans="1:34" ht="18" customHeight="1" x14ac:dyDescent="0.15">
      <c r="I1" s="11"/>
      <c r="J1" s="11"/>
    </row>
    <row r="2" spans="1:34" s="164" customFormat="1" ht="21" customHeight="1" x14ac:dyDescent="0.15">
      <c r="A2" s="617" t="s">
        <v>38</v>
      </c>
      <c r="B2" s="163"/>
      <c r="C2" s="620" t="s">
        <v>39</v>
      </c>
      <c r="D2" s="621"/>
      <c r="E2" s="621"/>
      <c r="F2" s="621"/>
      <c r="G2" s="621"/>
      <c r="H2" s="622"/>
      <c r="I2" s="629" t="s">
        <v>40</v>
      </c>
      <c r="J2" s="630"/>
      <c r="K2" s="629" t="s">
        <v>177</v>
      </c>
      <c r="L2" s="631"/>
      <c r="M2" s="631"/>
      <c r="N2" s="631"/>
      <c r="O2" s="630"/>
      <c r="P2" s="632" t="s">
        <v>41</v>
      </c>
      <c r="Q2" s="633"/>
      <c r="R2" s="633"/>
      <c r="S2" s="634"/>
      <c r="T2" s="639" t="s">
        <v>42</v>
      </c>
      <c r="U2" s="640"/>
      <c r="V2" s="640"/>
      <c r="W2" s="641"/>
      <c r="X2" s="610" t="s">
        <v>60</v>
      </c>
      <c r="Y2" s="610" t="s">
        <v>61</v>
      </c>
      <c r="Z2" s="635" t="s">
        <v>43</v>
      </c>
      <c r="AA2" s="636"/>
      <c r="AB2" s="636"/>
      <c r="AC2" s="636"/>
      <c r="AD2" s="406">
        <f>paramètres!$B$20</f>
        <v>0</v>
      </c>
      <c r="AE2" s="610" t="s">
        <v>26</v>
      </c>
      <c r="AG2" s="417"/>
      <c r="AH2" s="613" t="s">
        <v>212</v>
      </c>
    </row>
    <row r="3" spans="1:34" s="164" customFormat="1" ht="36" customHeight="1" x14ac:dyDescent="0.15">
      <c r="A3" s="618"/>
      <c r="B3" s="165" t="s">
        <v>13</v>
      </c>
      <c r="C3" s="623"/>
      <c r="D3" s="624"/>
      <c r="E3" s="624"/>
      <c r="F3" s="624"/>
      <c r="G3" s="624"/>
      <c r="H3" s="625"/>
      <c r="I3" s="166"/>
      <c r="J3" s="167"/>
      <c r="K3" s="637" t="s">
        <v>44</v>
      </c>
      <c r="L3" s="167"/>
      <c r="M3" s="167"/>
      <c r="N3" s="168" t="s">
        <v>45</v>
      </c>
      <c r="O3" s="167" t="s">
        <v>46</v>
      </c>
      <c r="P3" s="169" t="s">
        <v>47</v>
      </c>
      <c r="Q3" s="170"/>
      <c r="R3" s="170"/>
      <c r="S3" s="171"/>
      <c r="T3" s="610" t="s">
        <v>48</v>
      </c>
      <c r="U3" s="19" t="s">
        <v>24</v>
      </c>
      <c r="V3" s="172"/>
      <c r="W3" s="610" t="s">
        <v>49</v>
      </c>
      <c r="X3" s="611"/>
      <c r="Y3" s="611"/>
      <c r="Z3" s="610" t="s">
        <v>62</v>
      </c>
      <c r="AA3" s="610" t="s">
        <v>2</v>
      </c>
      <c r="AB3" s="610" t="s">
        <v>339</v>
      </c>
      <c r="AC3" s="610" t="s">
        <v>63</v>
      </c>
      <c r="AD3" s="610" t="s">
        <v>64</v>
      </c>
      <c r="AE3" s="611"/>
      <c r="AG3" s="417"/>
      <c r="AH3" s="614"/>
    </row>
    <row r="4" spans="1:34" s="179" customFormat="1" ht="86.25" customHeight="1" x14ac:dyDescent="0.15">
      <c r="A4" s="618"/>
      <c r="B4" s="407" t="s">
        <v>50</v>
      </c>
      <c r="C4" s="623"/>
      <c r="D4" s="624"/>
      <c r="E4" s="624"/>
      <c r="F4" s="624"/>
      <c r="G4" s="624"/>
      <c r="H4" s="625"/>
      <c r="I4" s="174" t="s">
        <v>51</v>
      </c>
      <c r="J4" s="407" t="s">
        <v>52</v>
      </c>
      <c r="K4" s="638"/>
      <c r="L4" s="407" t="s">
        <v>53</v>
      </c>
      <c r="M4" s="407" t="s">
        <v>54</v>
      </c>
      <c r="N4" s="407" t="s">
        <v>55</v>
      </c>
      <c r="O4" s="638" t="s">
        <v>56</v>
      </c>
      <c r="P4" s="175" t="s">
        <v>57</v>
      </c>
      <c r="Q4" s="176"/>
      <c r="R4" s="177" t="s">
        <v>58</v>
      </c>
      <c r="S4" s="176"/>
      <c r="T4" s="611"/>
      <c r="U4" s="400" t="s">
        <v>59</v>
      </c>
      <c r="V4" s="400" t="s">
        <v>25</v>
      </c>
      <c r="W4" s="611"/>
      <c r="X4" s="611"/>
      <c r="Y4" s="611"/>
      <c r="Z4" s="611"/>
      <c r="AA4" s="611"/>
      <c r="AB4" s="611" t="s">
        <v>339</v>
      </c>
      <c r="AC4" s="611"/>
      <c r="AD4" s="611"/>
      <c r="AE4" s="611"/>
      <c r="AG4" s="418"/>
      <c r="AH4" s="615" t="s">
        <v>213</v>
      </c>
    </row>
    <row r="5" spans="1:34" s="16" customFormat="1" ht="15" customHeight="1" x14ac:dyDescent="0.15">
      <c r="A5" s="619"/>
      <c r="B5" s="106"/>
      <c r="C5" s="626"/>
      <c r="D5" s="627"/>
      <c r="E5" s="627"/>
      <c r="F5" s="627"/>
      <c r="G5" s="627"/>
      <c r="H5" s="628"/>
      <c r="I5" s="132"/>
      <c r="J5" s="131"/>
      <c r="K5" s="109">
        <v>1</v>
      </c>
      <c r="L5" s="131"/>
      <c r="M5" s="131">
        <v>2</v>
      </c>
      <c r="N5" s="131">
        <v>3</v>
      </c>
      <c r="O5" s="647"/>
      <c r="P5" s="17" t="s">
        <v>75</v>
      </c>
      <c r="Q5" s="18" t="s">
        <v>76</v>
      </c>
      <c r="R5" s="17" t="s">
        <v>75</v>
      </c>
      <c r="S5" s="18" t="s">
        <v>76</v>
      </c>
      <c r="T5" s="109" t="s">
        <v>65</v>
      </c>
      <c r="U5" s="109" t="s">
        <v>66</v>
      </c>
      <c r="V5" s="109" t="s">
        <v>67</v>
      </c>
      <c r="W5" s="109" t="s">
        <v>68</v>
      </c>
      <c r="X5" s="109" t="s">
        <v>69</v>
      </c>
      <c r="Y5" s="109" t="s">
        <v>70</v>
      </c>
      <c r="Z5" s="109" t="s">
        <v>71</v>
      </c>
      <c r="AA5" s="109" t="s">
        <v>72</v>
      </c>
      <c r="AB5" s="109" t="s">
        <v>73</v>
      </c>
      <c r="AC5" s="109" t="s">
        <v>74</v>
      </c>
      <c r="AD5" s="109" t="s">
        <v>340</v>
      </c>
      <c r="AE5" s="612"/>
      <c r="AG5" s="419"/>
      <c r="AH5" s="616"/>
    </row>
    <row r="6" spans="1:34" s="88" customFormat="1" ht="25" customHeight="1" x14ac:dyDescent="0.15">
      <c r="A6" s="398">
        <f>'ID21-P2'!A32+1</f>
        <v>33</v>
      </c>
      <c r="B6" s="245"/>
      <c r="C6" s="648" t="str">
        <f>IF(AH6&lt;&gt;"",IFERROR(VLOOKUP(AG6,source_salaires!$B$10:$AK$405,source_salaires!$E$9,FALSE),""),"")&amp;" "&amp;IF(AH6&lt;&gt;"",IFERROR(VLOOKUP(AG6,source_salaires!$B$10:$AK$405,source_salaires!$F$9,FALSE),""),"")</f>
        <v xml:space="preserve"> </v>
      </c>
      <c r="D6" s="649"/>
      <c r="E6" s="649"/>
      <c r="F6" s="649"/>
      <c r="G6" s="649"/>
      <c r="H6" s="650"/>
      <c r="I6" s="248" t="str">
        <f>IF(AH6&lt;&gt;"",IFERROR(VLOOKUP(AG6,source_salaires!$B$10:$AK$405,source_salaires!$H$9,FALSE),""),"")</f>
        <v/>
      </c>
      <c r="J6" s="249" t="str">
        <f>IF(AH6&lt;&gt;"",IFERROR(VLOOKUP(AG6,source_salaires!$B$10:$AK$405,source_salaires!$I$9,FALSE),""),"")</f>
        <v/>
      </c>
      <c r="K6" s="250" t="str">
        <f>IF(AH6&lt;&gt;"",IFERROR(VLOOKUP(AG6,source_salaires!$B$10:$AK$405,source_salaires!$J$9,FALSE),""),"")</f>
        <v/>
      </c>
      <c r="L6" s="251" t="str">
        <f>IF(AH6&lt;&gt;"",IFERROR(VLOOKUP(AG6,source_salaires!$B$10:$AK$405,source_salaires!$K$9,FALSE),""),"")</f>
        <v/>
      </c>
      <c r="M6" s="252" t="str">
        <f>IF(AH6&lt;&gt;"",IFERROR(VLOOKUP(AG6,source_salaires!$B$10:$AK$405,source_salaires!$L$9,FALSE),""),"")</f>
        <v/>
      </c>
      <c r="N6" s="252" t="str">
        <f>IF(AH6&lt;&gt;"",IFERROR(VLOOKUP(AG6,source_salaires!$B$10:$AK$405,source_salaires!$M$9,FALSE),""),"")</f>
        <v/>
      </c>
      <c r="O6" s="252" t="str">
        <f>IF(AH6&lt;&gt;"",IFERROR(VLOOKUP(AG6,source_salaires!$B$10:$AK$405,source_salaires!$O$9,FALSE),""),"")</f>
        <v/>
      </c>
      <c r="P6" s="253" t="str">
        <f>IF(AH6&lt;&gt;"",IFERROR(VLOOKUP(AG6,source_salaires!$B$10:$AK$405,source_salaires!$P$9,FALSE),""),"")</f>
        <v/>
      </c>
      <c r="Q6" s="254" t="str">
        <f>IF(AH6&lt;&gt;"",IFERROR(VLOOKUP(AG6,source_salaires!$B$10:$AK$405,source_salaires!$Q$9,FALSE),""),"")</f>
        <v/>
      </c>
      <c r="R6" s="255" t="str">
        <f>IF(AH6&lt;&gt;"",IFERROR(VLOOKUP(AG6,source_salaires!$B$10:$AK$405,source_salaires!$R$9,FALSE),""),"")</f>
        <v/>
      </c>
      <c r="S6" s="253" t="str">
        <f>IF(AH6&lt;&gt;"",IFERROR(VLOOKUP(AG6,source_salaires!$B$10:$AK$405,source_salaires!$S$9,FALSE),""),"")</f>
        <v/>
      </c>
      <c r="T6" s="256" t="str">
        <f>IF(AH6&lt;&gt;"",IFERROR(VLOOKUP(AG6,source_salaires!$B$10:$AK$405,source_salaires!$T$9,FALSE),""),"")</f>
        <v/>
      </c>
      <c r="U6" s="256">
        <f>IFERROR(IF(AH6&lt;&gt;"",VLOOKUP(AG6,source_salaires!$B$10:$AK$405,source_salaires!$U$9,FALSE),"")+IF(AH6&lt;&gt;"",IFERROR(VLOOKUP(AG6,source_salaires!$B$10:$AK$405,source_salaires!$V$9,FALSE),""),"")+IF(AH6&lt;&gt;"",IFERROR(VLOOKUP(AG6,source_salaires!$B$10:$AK$405,source_salaires!$W$9,FALSE),""),""),0)</f>
        <v>0</v>
      </c>
      <c r="V6" s="256" t="str">
        <f>IF(AH6&lt;&gt;"",IFERROR(VLOOKUP(AG6,source_salaires!$B$10:$AK$405,source_salaires!$X$9,FALSE),""),"")</f>
        <v/>
      </c>
      <c r="W6" s="256" t="str">
        <f>+IF(AH6&lt;&gt;"",IFERROR(VLOOKUP(AG6,source_salaires!$B$10:$AK$405,source_salaires!$Y$9,FALSE),""),"")</f>
        <v/>
      </c>
      <c r="X6" s="256" t="str">
        <f>IF(AH6&lt;&gt;"",IFERROR(VLOOKUP(AG6,source_salaires!$B$10:$AK$405,source_salaires!$Z$9,FALSE),""),"")</f>
        <v/>
      </c>
      <c r="Y6" s="256">
        <f>SUM(T6:X6)</f>
        <v>0</v>
      </c>
      <c r="Z6" s="256" t="str">
        <f>+IF(AH6&lt;&gt;"",IFERROR(VLOOKUP(AG6,source_salaires!$B$10:$AK$405,source_salaires!$AB$9,FALSE),""),"")</f>
        <v/>
      </c>
      <c r="AA6" s="256" t="str">
        <f>IF(AH6&lt;&gt;"",IFERROR(VLOOKUP(AG6,source_salaires!$B$10:$AK$405,source_salaires!$AC$9,FALSE),""),"")</f>
        <v/>
      </c>
      <c r="AB6" s="256" t="str">
        <f>+IF(AH6&lt;&gt;"",IFERROR(VLOOKUP(AG6,source_salaires!$B$10:$AK$405,source_salaires!$AC$9,FALSE),""),"")</f>
        <v/>
      </c>
      <c r="AC6" s="256" t="str">
        <f>IF(AH6&lt;&gt;"",IFERROR(VLOOKUP(AG6,source_salaires!$B$10:$AK$405,source_salaires!$AE$9,FALSE),""),"")</f>
        <v/>
      </c>
      <c r="AD6" s="256">
        <f>SUM(Z6:AC6)</f>
        <v>0</v>
      </c>
      <c r="AE6" s="256" t="str">
        <f>IF(AH6&lt;&gt;"",IFERROR(VLOOKUP(AG6,source_salaires!$B$10:$AK$405,source_salaires!$AK$9,FALSE),""),"")</f>
        <v/>
      </c>
      <c r="AG6" s="420" t="str">
        <f>AH6&amp;B6</f>
        <v/>
      </c>
      <c r="AH6" s="247"/>
    </row>
    <row r="7" spans="1:34" s="88" customFormat="1" ht="25" customHeight="1" x14ac:dyDescent="0.15">
      <c r="A7" s="398">
        <f>A6+1</f>
        <v>34</v>
      </c>
      <c r="B7" s="245"/>
      <c r="C7" s="643" t="str">
        <f>IF(AH7&lt;&gt;"",IFERROR(VLOOKUP(AG7,source_salaires!$B$10:$AK$405,source_salaires!$E$9,FALSE),""),"")&amp;" "&amp;IF(AH7&lt;&gt;"",IFERROR(VLOOKUP(AG7,source_salaires!$B$10:$AK$405,source_salaires!$F$9,FALSE),""),"")</f>
        <v xml:space="preserve"> </v>
      </c>
      <c r="D7" s="644"/>
      <c r="E7" s="644"/>
      <c r="F7" s="644"/>
      <c r="G7" s="644"/>
      <c r="H7" s="645"/>
      <c r="I7" s="248" t="str">
        <f>IF(AH7&lt;&gt;"",IFERROR(VLOOKUP(AG7,source_salaires!$B$10:$AK$405,source_salaires!$H$9,FALSE),""),"")</f>
        <v/>
      </c>
      <c r="J7" s="249" t="str">
        <f>IF(AH7&lt;&gt;"",IFERROR(VLOOKUP(AG7,source_salaires!$B$10:$AK$405,source_salaires!$I$9,FALSE),""),"")</f>
        <v/>
      </c>
      <c r="K7" s="250" t="str">
        <f>IF(AH7&lt;&gt;"",IFERROR(VLOOKUP(AG7,source_salaires!$B$10:$AK$405,source_salaires!$J$9,FALSE),""),"")</f>
        <v/>
      </c>
      <c r="L7" s="251" t="str">
        <f>IF(AH7&lt;&gt;"",IFERROR(VLOOKUP(AG7,source_salaires!$B$10:$AK$405,source_salaires!$K$9,FALSE),""),"")</f>
        <v/>
      </c>
      <c r="M7" s="252" t="str">
        <f>IF(AH7&lt;&gt;"",IFERROR(VLOOKUP(AG7,source_salaires!$B$10:$AK$405,source_salaires!$L$9,FALSE),""),"")</f>
        <v/>
      </c>
      <c r="N7" s="252" t="str">
        <f>IF(AH7&lt;&gt;"",IFERROR(VLOOKUP(AG7,source_salaires!$B$10:$AK$405,source_salaires!$M$9,FALSE),""),"")</f>
        <v/>
      </c>
      <c r="O7" s="252" t="str">
        <f>IF(AH7&lt;&gt;"",IFERROR(VLOOKUP(AG7,source_salaires!$B$10:$AK$405,source_salaires!$O$9,FALSE),""),"")</f>
        <v/>
      </c>
      <c r="P7" s="253" t="str">
        <f>IF(AH7&lt;&gt;"",IFERROR(VLOOKUP(AG7,source_salaires!$B$10:$AK$405,source_salaires!$P$9,FALSE),""),"")</f>
        <v/>
      </c>
      <c r="Q7" s="254" t="str">
        <f>IF(AH7&lt;&gt;"",IFERROR(VLOOKUP(AG7,source_salaires!$B$10:$AK$405,source_salaires!$Q$9,FALSE),""),"")</f>
        <v/>
      </c>
      <c r="R7" s="255" t="str">
        <f>IF(AH7&lt;&gt;"",IFERROR(VLOOKUP(AG7,source_salaires!$B$10:$AK$405,source_salaires!$R$9,FALSE),""),"")</f>
        <v/>
      </c>
      <c r="S7" s="253" t="str">
        <f>IF(AH7&lt;&gt;"",IFERROR(VLOOKUP(AG7,source_salaires!$B$10:$AK$405,source_salaires!$S$9,FALSE),""),"")</f>
        <v/>
      </c>
      <c r="T7" s="256" t="str">
        <f>IF(AH7&lt;&gt;"",IFERROR(VLOOKUP(AG7,source_salaires!$B$10:$AK$405,source_salaires!$T$9,FALSE),""),"")</f>
        <v/>
      </c>
      <c r="U7" s="256">
        <f>IFERROR(IF(AH7&lt;&gt;"",VLOOKUP(AG7,source_salaires!$B$10:$AK$405,source_salaires!$U$9,FALSE),"")+IF(AH7&lt;&gt;"",IFERROR(VLOOKUP(AG7,source_salaires!$B$10:$AK$405,source_salaires!$V$9,FALSE),""),"")+IF(AH7&lt;&gt;"",IFERROR(VLOOKUP(AG7,source_salaires!$B$10:$AK$405,source_salaires!$W$9,FALSE),""),""),0)</f>
        <v>0</v>
      </c>
      <c r="V7" s="256" t="str">
        <f>IF(AH7&lt;&gt;"",IFERROR(VLOOKUP(AG7,source_salaires!$B$10:$AK$405,source_salaires!$X$9,FALSE),""),"")</f>
        <v/>
      </c>
      <c r="W7" s="256" t="str">
        <f>+IF(AH7&lt;&gt;"",IFERROR(VLOOKUP(AG7,source_salaires!$B$10:$AK$405,source_salaires!$Y$9,FALSE),""),"")</f>
        <v/>
      </c>
      <c r="X7" s="256" t="str">
        <f>IF(AH7&lt;&gt;"",IFERROR(VLOOKUP(AG7,source_salaires!$B$10:$AK$405,source_salaires!$Z$9,FALSE),""),"")</f>
        <v/>
      </c>
      <c r="Y7" s="256">
        <f t="shared" ref="Y7:Y28" si="0">SUM(T7:X7)</f>
        <v>0</v>
      </c>
      <c r="Z7" s="256" t="str">
        <f>+IF(AH7&lt;&gt;"",IFERROR(VLOOKUP(AG7,source_salaires!$B$10:$AK$405,source_salaires!$AB$9,FALSE),""),"")</f>
        <v/>
      </c>
      <c r="AA7" s="256" t="str">
        <f>IF(AH7&lt;&gt;"",IFERROR(VLOOKUP(AG7,source_salaires!$B$10:$AK$405,source_salaires!$AC$9,FALSE),""),"")</f>
        <v/>
      </c>
      <c r="AB7" s="256" t="str">
        <f>+IF(AH7&lt;&gt;"",IFERROR(VLOOKUP(AG7,source_salaires!$B$10:$AK$405,source_salaires!$AC$9,FALSE),""),"")</f>
        <v/>
      </c>
      <c r="AC7" s="256" t="str">
        <f>IF(AH7&lt;&gt;"",IFERROR(VLOOKUP(AG7,source_salaires!$B$10:$AK$405,source_salaires!$AE$9,FALSE),""),"")</f>
        <v/>
      </c>
      <c r="AD7" s="256">
        <f t="shared" ref="AD7:AD28" si="1">SUM(Z7:AC7)</f>
        <v>0</v>
      </c>
      <c r="AE7" s="256" t="str">
        <f>IF(AH7&lt;&gt;"",IFERROR(VLOOKUP(AG7,source_salaires!$B$10:$AK$405,source_salaires!$AK$9,FALSE),""),"")</f>
        <v/>
      </c>
      <c r="AG7" s="420" t="str">
        <f t="shared" ref="AG7:AG28" si="2">AH7&amp;B7</f>
        <v/>
      </c>
      <c r="AH7" s="247"/>
    </row>
    <row r="8" spans="1:34" s="88" customFormat="1" ht="25" customHeight="1" x14ac:dyDescent="0.15">
      <c r="A8" s="398">
        <f t="shared" ref="A8:A28" si="3">A7+1</f>
        <v>35</v>
      </c>
      <c r="B8" s="245"/>
      <c r="C8" s="643" t="str">
        <f>IF(AH8&lt;&gt;"",IFERROR(VLOOKUP(AG8,source_salaires!$B$10:$AK$405,source_salaires!$E$9,FALSE),""),"")&amp;" "&amp;IF(AH8&lt;&gt;"",IFERROR(VLOOKUP(AG8,source_salaires!$B$10:$AK$405,source_salaires!$F$9,FALSE),""),"")</f>
        <v xml:space="preserve"> </v>
      </c>
      <c r="D8" s="644"/>
      <c r="E8" s="644"/>
      <c r="F8" s="644"/>
      <c r="G8" s="644"/>
      <c r="H8" s="645"/>
      <c r="I8" s="248" t="str">
        <f>IF(AH8&lt;&gt;"",IFERROR(VLOOKUP(AG8,source_salaires!$B$10:$AK$405,source_salaires!$H$9,FALSE),""),"")</f>
        <v/>
      </c>
      <c r="J8" s="249" t="str">
        <f>IF(AH8&lt;&gt;"",IFERROR(VLOOKUP(AG8,source_salaires!$B$10:$AK$405,source_salaires!$I$9,FALSE),""),"")</f>
        <v/>
      </c>
      <c r="K8" s="250" t="str">
        <f>IF(AH8&lt;&gt;"",IFERROR(VLOOKUP(AG8,source_salaires!$B$10:$AK$405,source_salaires!$J$9,FALSE),""),"")</f>
        <v/>
      </c>
      <c r="L8" s="251" t="str">
        <f>IF(AH8&lt;&gt;"",IFERROR(VLOOKUP(AG8,source_salaires!$B$10:$AK$405,source_salaires!$K$9,FALSE),""),"")</f>
        <v/>
      </c>
      <c r="M8" s="252" t="str">
        <f>IF(AH8&lt;&gt;"",IFERROR(VLOOKUP(AG8,source_salaires!$B$10:$AK$405,source_salaires!$L$9,FALSE),""),"")</f>
        <v/>
      </c>
      <c r="N8" s="252" t="str">
        <f>IF(AH8&lt;&gt;"",IFERROR(VLOOKUP(AG8,source_salaires!$B$10:$AK$405,source_salaires!$M$9,FALSE),""),"")</f>
        <v/>
      </c>
      <c r="O8" s="252" t="str">
        <f>IF(AH8&lt;&gt;"",IFERROR(VLOOKUP(AG8,source_salaires!$B$10:$AK$405,source_salaires!$O$9,FALSE),""),"")</f>
        <v/>
      </c>
      <c r="P8" s="253" t="str">
        <f>IF(AH8&lt;&gt;"",IFERROR(VLOOKUP(AG8,source_salaires!$B$10:$AK$405,source_salaires!$P$9,FALSE),""),"")</f>
        <v/>
      </c>
      <c r="Q8" s="254" t="str">
        <f>IF(AH8&lt;&gt;"",IFERROR(VLOOKUP(AG8,source_salaires!$B$10:$AK$405,source_salaires!$Q$9,FALSE),""),"")</f>
        <v/>
      </c>
      <c r="R8" s="255" t="str">
        <f>IF(AH8&lt;&gt;"",IFERROR(VLOOKUP(AG8,source_salaires!$B$10:$AK$405,source_salaires!$R$9,FALSE),""),"")</f>
        <v/>
      </c>
      <c r="S8" s="253" t="str">
        <f>IF(AH8&lt;&gt;"",IFERROR(VLOOKUP(AG8,source_salaires!$B$10:$AK$405,source_salaires!$S$9,FALSE),""),"")</f>
        <v/>
      </c>
      <c r="T8" s="256" t="str">
        <f>IF(AH8&lt;&gt;"",IFERROR(VLOOKUP(AG8,source_salaires!$B$10:$AK$405,source_salaires!$T$9,FALSE),""),"")</f>
        <v/>
      </c>
      <c r="U8" s="256">
        <f>IFERROR(IF(AH8&lt;&gt;"",VLOOKUP(AG8,source_salaires!$B$10:$AK$405,source_salaires!$U$9,FALSE),"")+IF(AH8&lt;&gt;"",IFERROR(VLOOKUP(AG8,source_salaires!$B$10:$AK$405,source_salaires!$V$9,FALSE),""),"")+IF(AH8&lt;&gt;"",IFERROR(VLOOKUP(AG8,source_salaires!$B$10:$AK$405,source_salaires!$W$9,FALSE),""),""),0)</f>
        <v>0</v>
      </c>
      <c r="V8" s="256" t="str">
        <f>IF(AH8&lt;&gt;"",IFERROR(VLOOKUP(AG8,source_salaires!$B$10:$AK$405,source_salaires!$X$9,FALSE),""),"")</f>
        <v/>
      </c>
      <c r="W8" s="256" t="str">
        <f>+IF(AH8&lt;&gt;"",IFERROR(VLOOKUP(AG8,source_salaires!$B$10:$AK$405,source_salaires!$Y$9,FALSE),""),"")</f>
        <v/>
      </c>
      <c r="X8" s="256" t="str">
        <f>IF(AH8&lt;&gt;"",IFERROR(VLOOKUP(AG8,source_salaires!$B$10:$AK$405,source_salaires!$Z$9,FALSE),""),"")</f>
        <v/>
      </c>
      <c r="Y8" s="256">
        <f t="shared" si="0"/>
        <v>0</v>
      </c>
      <c r="Z8" s="256" t="str">
        <f>+IF(AH8&lt;&gt;"",IFERROR(VLOOKUP(AG8,source_salaires!$B$10:$AK$405,source_salaires!$AB$9,FALSE),""),"")</f>
        <v/>
      </c>
      <c r="AA8" s="256" t="str">
        <f>IF(AH8&lt;&gt;"",IFERROR(VLOOKUP(AG8,source_salaires!$B$10:$AK$405,source_salaires!$AC$9,FALSE),""),"")</f>
        <v/>
      </c>
      <c r="AB8" s="256" t="str">
        <f>+IF(AH8&lt;&gt;"",IFERROR(VLOOKUP(AG8,source_salaires!$B$10:$AK$405,source_salaires!$AC$9,FALSE),""),"")</f>
        <v/>
      </c>
      <c r="AC8" s="256" t="str">
        <f>IF(AH8&lt;&gt;"",IFERROR(VLOOKUP(AG8,source_salaires!$B$10:$AK$405,source_salaires!$AE$9,FALSE),""),"")</f>
        <v/>
      </c>
      <c r="AD8" s="256">
        <f t="shared" si="1"/>
        <v>0</v>
      </c>
      <c r="AE8" s="256" t="str">
        <f>IF(AH8&lt;&gt;"",IFERROR(VLOOKUP(AG8,source_salaires!$B$10:$AK$405,source_salaires!$AK$9,FALSE),""),"")</f>
        <v/>
      </c>
      <c r="AG8" s="420" t="str">
        <f t="shared" si="2"/>
        <v/>
      </c>
      <c r="AH8" s="247"/>
    </row>
    <row r="9" spans="1:34" s="88" customFormat="1" ht="25" customHeight="1" x14ac:dyDescent="0.15">
      <c r="A9" s="398">
        <f t="shared" si="3"/>
        <v>36</v>
      </c>
      <c r="B9" s="245"/>
      <c r="C9" s="643" t="str">
        <f>IF(AH9&lt;&gt;"",IFERROR(VLOOKUP(AG9,source_salaires!$B$10:$AK$405,source_salaires!$E$9,FALSE),""),"")&amp;" "&amp;IF(AH9&lt;&gt;"",IFERROR(VLOOKUP(AG9,source_salaires!$B$10:$AK$405,source_salaires!$F$9,FALSE),""),"")</f>
        <v xml:space="preserve"> </v>
      </c>
      <c r="D9" s="644"/>
      <c r="E9" s="644"/>
      <c r="F9" s="644"/>
      <c r="G9" s="644"/>
      <c r="H9" s="645"/>
      <c r="I9" s="248" t="str">
        <f>IF(AH9&lt;&gt;"",IFERROR(VLOOKUP(AG9,source_salaires!$B$10:$AK$405,source_salaires!$H$9,FALSE),""),"")</f>
        <v/>
      </c>
      <c r="J9" s="249" t="str">
        <f>IF(AH9&lt;&gt;"",IFERROR(VLOOKUP(AG9,source_salaires!$B$10:$AK$405,source_salaires!$I$9,FALSE),""),"")</f>
        <v/>
      </c>
      <c r="K9" s="250" t="str">
        <f>IF(AH9&lt;&gt;"",IFERROR(VLOOKUP(AG9,source_salaires!$B$10:$AK$405,source_salaires!$J$9,FALSE),""),"")</f>
        <v/>
      </c>
      <c r="L9" s="251" t="str">
        <f>IF(AH9&lt;&gt;"",IFERROR(VLOOKUP(AG9,source_salaires!$B$10:$AK$405,source_salaires!$K$9,FALSE),""),"")</f>
        <v/>
      </c>
      <c r="M9" s="252" t="str">
        <f>IF(AH9&lt;&gt;"",IFERROR(VLOOKUP(AG9,source_salaires!$B$10:$AK$405,source_salaires!$L$9,FALSE),""),"")</f>
        <v/>
      </c>
      <c r="N9" s="252" t="str">
        <f>IF(AH9&lt;&gt;"",IFERROR(VLOOKUP(AG9,source_salaires!$B$10:$AK$405,source_salaires!$M$9,FALSE),""),"")</f>
        <v/>
      </c>
      <c r="O9" s="252" t="str">
        <f>IF(AH9&lt;&gt;"",IFERROR(VLOOKUP(AG9,source_salaires!$B$10:$AK$405,source_salaires!$O$9,FALSE),""),"")</f>
        <v/>
      </c>
      <c r="P9" s="253" t="str">
        <f>IF(AH9&lt;&gt;"",IFERROR(VLOOKUP(AG9,source_salaires!$B$10:$AK$405,source_salaires!$P$9,FALSE),""),"")</f>
        <v/>
      </c>
      <c r="Q9" s="254" t="str">
        <f>IF(AH9&lt;&gt;"",IFERROR(VLOOKUP(AG9,source_salaires!$B$10:$AK$405,source_salaires!$Q$9,FALSE),""),"")</f>
        <v/>
      </c>
      <c r="R9" s="255" t="str">
        <f>IF(AH9&lt;&gt;"",IFERROR(VLOOKUP(AG9,source_salaires!$B$10:$AK$405,source_salaires!$R$9,FALSE),""),"")</f>
        <v/>
      </c>
      <c r="S9" s="253" t="str">
        <f>IF(AH9&lt;&gt;"",IFERROR(VLOOKUP(AG9,source_salaires!$B$10:$AK$405,source_salaires!$S$9,FALSE),""),"")</f>
        <v/>
      </c>
      <c r="T9" s="256" t="str">
        <f>IF(AH9&lt;&gt;"",IFERROR(VLOOKUP(AG9,source_salaires!$B$10:$AK$405,source_salaires!$T$9,FALSE),""),"")</f>
        <v/>
      </c>
      <c r="U9" s="256">
        <f>IFERROR(IF(AH9&lt;&gt;"",VLOOKUP(AG9,source_salaires!$B$10:$AK$405,source_salaires!$U$9,FALSE),"")+IF(AH9&lt;&gt;"",IFERROR(VLOOKUP(AG9,source_salaires!$B$10:$AK$405,source_salaires!$V$9,FALSE),""),"")+IF(AH9&lt;&gt;"",IFERROR(VLOOKUP(AG9,source_salaires!$B$10:$AK$405,source_salaires!$W$9,FALSE),""),""),0)</f>
        <v>0</v>
      </c>
      <c r="V9" s="256" t="str">
        <f>IF(AH9&lt;&gt;"",IFERROR(VLOOKUP(AG9,source_salaires!$B$10:$AK$405,source_salaires!$X$9,FALSE),""),"")</f>
        <v/>
      </c>
      <c r="W9" s="256" t="str">
        <f>+IF(AH9&lt;&gt;"",IFERROR(VLOOKUP(AG9,source_salaires!$B$10:$AK$405,source_salaires!$Y$9,FALSE),""),"")</f>
        <v/>
      </c>
      <c r="X9" s="256" t="str">
        <f>IF(AH9&lt;&gt;"",IFERROR(VLOOKUP(AG9,source_salaires!$B$10:$AK$405,source_salaires!$Z$9,FALSE),""),"")</f>
        <v/>
      </c>
      <c r="Y9" s="256">
        <f t="shared" si="0"/>
        <v>0</v>
      </c>
      <c r="Z9" s="256" t="str">
        <f>+IF(AH9&lt;&gt;"",IFERROR(VLOOKUP(AG9,source_salaires!$B$10:$AK$405,source_salaires!$AB$9,FALSE),""),"")</f>
        <v/>
      </c>
      <c r="AA9" s="256" t="str">
        <f>IF(AH9&lt;&gt;"",IFERROR(VLOOKUP(AG9,source_salaires!$B$10:$AK$405,source_salaires!$AC$9,FALSE),""),"")</f>
        <v/>
      </c>
      <c r="AB9" s="256" t="str">
        <f>+IF(AH9&lt;&gt;"",IFERROR(VLOOKUP(AG9,source_salaires!$B$10:$AK$405,source_salaires!$AC$9,FALSE),""),"")</f>
        <v/>
      </c>
      <c r="AC9" s="256" t="str">
        <f>IF(AH9&lt;&gt;"",IFERROR(VLOOKUP(AG9,source_salaires!$B$10:$AK$405,source_salaires!$AE$9,FALSE),""),"")</f>
        <v/>
      </c>
      <c r="AD9" s="256">
        <f t="shared" si="1"/>
        <v>0</v>
      </c>
      <c r="AE9" s="256" t="str">
        <f>IF(AH9&lt;&gt;"",IFERROR(VLOOKUP(AG9,source_salaires!$B$10:$AK$405,source_salaires!$AK$9,FALSE),""),"")</f>
        <v/>
      </c>
      <c r="AG9" s="420" t="str">
        <f t="shared" si="2"/>
        <v/>
      </c>
      <c r="AH9" s="247"/>
    </row>
    <row r="10" spans="1:34" s="88" customFormat="1" ht="25" customHeight="1" x14ac:dyDescent="0.15">
      <c r="A10" s="398">
        <f t="shared" si="3"/>
        <v>37</v>
      </c>
      <c r="B10" s="245"/>
      <c r="C10" s="643" t="str">
        <f>IF(AH10&lt;&gt;"",IFERROR(VLOOKUP(AG10,source_salaires!$B$10:$AK$405,source_salaires!$E$9,FALSE),""),"")&amp;" "&amp;IF(AH10&lt;&gt;"",IFERROR(VLOOKUP(AG10,source_salaires!$B$10:$AK$405,source_salaires!$F$9,FALSE),""),"")</f>
        <v xml:space="preserve"> </v>
      </c>
      <c r="D10" s="644"/>
      <c r="E10" s="644"/>
      <c r="F10" s="644"/>
      <c r="G10" s="644"/>
      <c r="H10" s="645"/>
      <c r="I10" s="248" t="str">
        <f>IF(AH10&lt;&gt;"",IFERROR(VLOOKUP(AG10,source_salaires!$B$10:$AK$405,source_salaires!$H$9,FALSE),""),"")</f>
        <v/>
      </c>
      <c r="J10" s="249" t="str">
        <f>IF(AH10&lt;&gt;"",IFERROR(VLOOKUP(AG10,source_salaires!$B$10:$AK$405,source_salaires!$I$9,FALSE),""),"")</f>
        <v/>
      </c>
      <c r="K10" s="250" t="str">
        <f>IF(AH10&lt;&gt;"",IFERROR(VLOOKUP(AG10,source_salaires!$B$10:$AK$405,source_salaires!$J$9,FALSE),""),"")</f>
        <v/>
      </c>
      <c r="L10" s="251" t="str">
        <f>IF(AH10&lt;&gt;"",IFERROR(VLOOKUP(AG10,source_salaires!$B$10:$AK$405,source_salaires!$K$9,FALSE),""),"")</f>
        <v/>
      </c>
      <c r="M10" s="252" t="str">
        <f>IF(AH10&lt;&gt;"",IFERROR(VLOOKUP(AG10,source_salaires!$B$10:$AK$405,source_salaires!$L$9,FALSE),""),"")</f>
        <v/>
      </c>
      <c r="N10" s="252" t="str">
        <f>IF(AH10&lt;&gt;"",IFERROR(VLOOKUP(AG10,source_salaires!$B$10:$AK$405,source_salaires!$M$9,FALSE),""),"")</f>
        <v/>
      </c>
      <c r="O10" s="252" t="str">
        <f>IF(AH10&lt;&gt;"",IFERROR(VLOOKUP(AG10,source_salaires!$B$10:$AK$405,source_salaires!$O$9,FALSE),""),"")</f>
        <v/>
      </c>
      <c r="P10" s="253" t="str">
        <f>IF(AH10&lt;&gt;"",IFERROR(VLOOKUP(AG10,source_salaires!$B$10:$AK$405,source_salaires!$P$9,FALSE),""),"")</f>
        <v/>
      </c>
      <c r="Q10" s="254" t="str">
        <f>IF(AH10&lt;&gt;"",IFERROR(VLOOKUP(AG10,source_salaires!$B$10:$AK$405,source_salaires!$Q$9,FALSE),""),"")</f>
        <v/>
      </c>
      <c r="R10" s="255" t="str">
        <f>IF(AH10&lt;&gt;"",IFERROR(VLOOKUP(AG10,source_salaires!$B$10:$AK$405,source_salaires!$R$9,FALSE),""),"")</f>
        <v/>
      </c>
      <c r="S10" s="253" t="str">
        <f>IF(AH10&lt;&gt;"",IFERROR(VLOOKUP(AG10,source_salaires!$B$10:$AK$405,source_salaires!$S$9,FALSE),""),"")</f>
        <v/>
      </c>
      <c r="T10" s="256" t="str">
        <f>IF(AH10&lt;&gt;"",IFERROR(VLOOKUP(AG10,source_salaires!$B$10:$AK$405,source_salaires!$T$9,FALSE),""),"")</f>
        <v/>
      </c>
      <c r="U10" s="256">
        <f>IFERROR(IF(AH10&lt;&gt;"",VLOOKUP(AG10,source_salaires!$B$10:$AK$405,source_salaires!$U$9,FALSE),"")+IF(AH10&lt;&gt;"",IFERROR(VLOOKUP(AG10,source_salaires!$B$10:$AK$405,source_salaires!$V$9,FALSE),""),"")+IF(AH10&lt;&gt;"",IFERROR(VLOOKUP(AG10,source_salaires!$B$10:$AK$405,source_salaires!$W$9,FALSE),""),""),0)</f>
        <v>0</v>
      </c>
      <c r="V10" s="256" t="str">
        <f>IF(AH10&lt;&gt;"",IFERROR(VLOOKUP(AG10,source_salaires!$B$10:$AK$405,source_salaires!$X$9,FALSE),""),"")</f>
        <v/>
      </c>
      <c r="W10" s="256" t="str">
        <f>+IF(AH10&lt;&gt;"",IFERROR(VLOOKUP(AG10,source_salaires!$B$10:$AK$405,source_salaires!$Y$9,FALSE),""),"")</f>
        <v/>
      </c>
      <c r="X10" s="256" t="str">
        <f>IF(AH10&lt;&gt;"",IFERROR(VLOOKUP(AG10,source_salaires!$B$10:$AK$405,source_salaires!$Z$9,FALSE),""),"")</f>
        <v/>
      </c>
      <c r="Y10" s="256">
        <f t="shared" si="0"/>
        <v>0</v>
      </c>
      <c r="Z10" s="256" t="str">
        <f>+IF(AH10&lt;&gt;"",IFERROR(VLOOKUP(AG10,source_salaires!$B$10:$AK$405,source_salaires!$AB$9,FALSE),""),"")</f>
        <v/>
      </c>
      <c r="AA10" s="256" t="str">
        <f>IF(AH10&lt;&gt;"",IFERROR(VLOOKUP(AG10,source_salaires!$B$10:$AK$405,source_salaires!$AC$9,FALSE),""),"")</f>
        <v/>
      </c>
      <c r="AB10" s="256" t="str">
        <f>+IF(AH10&lt;&gt;"",IFERROR(VLOOKUP(AG10,source_salaires!$B$10:$AK$405,source_salaires!$AC$9,FALSE),""),"")</f>
        <v/>
      </c>
      <c r="AC10" s="256" t="str">
        <f>IF(AH10&lt;&gt;"",IFERROR(VLOOKUP(AG10,source_salaires!$B$10:$AK$405,source_salaires!$AE$9,FALSE),""),"")</f>
        <v/>
      </c>
      <c r="AD10" s="256">
        <f t="shared" si="1"/>
        <v>0</v>
      </c>
      <c r="AE10" s="256" t="str">
        <f>IF(AH10&lt;&gt;"",IFERROR(VLOOKUP(AG10,source_salaires!$B$10:$AK$405,source_salaires!$AK$9,FALSE),""),"")</f>
        <v/>
      </c>
      <c r="AG10" s="420" t="str">
        <f t="shared" si="2"/>
        <v/>
      </c>
      <c r="AH10" s="247"/>
    </row>
    <row r="11" spans="1:34" s="88" customFormat="1" ht="25" customHeight="1" x14ac:dyDescent="0.15">
      <c r="A11" s="398">
        <f t="shared" si="3"/>
        <v>38</v>
      </c>
      <c r="B11" s="245"/>
      <c r="C11" s="403" t="str">
        <f>IF(AH11&lt;&gt;"",IFERROR(VLOOKUP(AG11,source_salaires!$B$10:$AK$405,source_salaires!$E$9,FALSE),""),"")&amp;" "&amp;IF(AH11&lt;&gt;"",IFERROR(VLOOKUP(AG11,source_salaires!$B$10:$AK$405,source_salaires!$F$9,FALSE),""),"")</f>
        <v xml:space="preserve"> </v>
      </c>
      <c r="D11" s="404"/>
      <c r="E11" s="404"/>
      <c r="F11" s="404"/>
      <c r="G11" s="404"/>
      <c r="H11" s="405"/>
      <c r="I11" s="248" t="str">
        <f>IF(AH11&lt;&gt;"",IFERROR(VLOOKUP(AG11,source_salaires!$B$10:$AK$405,source_salaires!$H$9,FALSE),""),"")</f>
        <v/>
      </c>
      <c r="J11" s="249" t="str">
        <f>IF(AH11&lt;&gt;"",IFERROR(VLOOKUP(AG11,source_salaires!$B$10:$AK$405,source_salaires!$I$9,FALSE),""),"")</f>
        <v/>
      </c>
      <c r="K11" s="250" t="str">
        <f>IF(AH11&lt;&gt;"",IFERROR(VLOOKUP(AG11,source_salaires!$B$10:$AK$405,source_salaires!$J$9,FALSE),""),"")</f>
        <v/>
      </c>
      <c r="L11" s="251" t="str">
        <f>IF(AH11&lt;&gt;"",IFERROR(VLOOKUP(AG11,source_salaires!$B$10:$AK$405,source_salaires!$K$9,FALSE),""),"")</f>
        <v/>
      </c>
      <c r="M11" s="252" t="str">
        <f>IF(AH11&lt;&gt;"",IFERROR(VLOOKUP(AG11,source_salaires!$B$10:$AK$405,source_salaires!$L$9,FALSE),""),"")</f>
        <v/>
      </c>
      <c r="N11" s="252" t="str">
        <f>IF(AH11&lt;&gt;"",IFERROR(VLOOKUP(AG11,source_salaires!$B$10:$AK$405,source_salaires!$M$9,FALSE),""),"")</f>
        <v/>
      </c>
      <c r="O11" s="252" t="str">
        <f>IF(AH11&lt;&gt;"",IFERROR(VLOOKUP(AG11,source_salaires!$B$10:$AK$405,source_salaires!$O$9,FALSE),""),"")</f>
        <v/>
      </c>
      <c r="P11" s="253" t="str">
        <f>IF(AH11&lt;&gt;"",IFERROR(VLOOKUP(AG11,source_salaires!$B$10:$AK$405,source_salaires!$P$9,FALSE),""),"")</f>
        <v/>
      </c>
      <c r="Q11" s="254" t="str">
        <f>IF(AH11&lt;&gt;"",IFERROR(VLOOKUP(AG11,source_salaires!$B$10:$AK$405,source_salaires!$Q$9,FALSE),""),"")</f>
        <v/>
      </c>
      <c r="R11" s="255" t="str">
        <f>IF(AH11&lt;&gt;"",IFERROR(VLOOKUP(AG11,source_salaires!$B$10:$AK$405,source_salaires!$R$9,FALSE),""),"")</f>
        <v/>
      </c>
      <c r="S11" s="253" t="str">
        <f>IF(AH11&lt;&gt;"",IFERROR(VLOOKUP(AG11,source_salaires!$B$10:$AK$405,source_salaires!$S$9,FALSE),""),"")</f>
        <v/>
      </c>
      <c r="T11" s="256" t="str">
        <f>IF(AH11&lt;&gt;"",IFERROR(VLOOKUP(AG11,source_salaires!$B$10:$AK$405,source_salaires!$T$9,FALSE),""),"")</f>
        <v/>
      </c>
      <c r="U11" s="256">
        <f>IFERROR(IF(AH11&lt;&gt;"",VLOOKUP(AG11,source_salaires!$B$10:$AK$405,source_salaires!$U$9,FALSE),"")+IF(AH11&lt;&gt;"",IFERROR(VLOOKUP(AG11,source_salaires!$B$10:$AK$405,source_salaires!$V$9,FALSE),""),"")+IF(AH11&lt;&gt;"",IFERROR(VLOOKUP(AG11,source_salaires!$B$10:$AK$405,source_salaires!$W$9,FALSE),""),""),0)</f>
        <v>0</v>
      </c>
      <c r="V11" s="256" t="str">
        <f>IF(AH11&lt;&gt;"",IFERROR(VLOOKUP(AG11,source_salaires!$B$10:$AK$405,source_salaires!$X$9,FALSE),""),"")</f>
        <v/>
      </c>
      <c r="W11" s="256" t="str">
        <f>+IF(AH11&lt;&gt;"",IFERROR(VLOOKUP(AG11,source_salaires!$B$10:$AK$405,source_salaires!$Y$9,FALSE),""),"")</f>
        <v/>
      </c>
      <c r="X11" s="256" t="str">
        <f>IF(AH11&lt;&gt;"",IFERROR(VLOOKUP(AG11,source_salaires!$B$10:$AK$405,source_salaires!$Z$9,FALSE),""),"")</f>
        <v/>
      </c>
      <c r="Y11" s="256">
        <f t="shared" si="0"/>
        <v>0</v>
      </c>
      <c r="Z11" s="256" t="str">
        <f>+IF(AH11&lt;&gt;"",IFERROR(VLOOKUP(AG11,source_salaires!$B$10:$AK$405,source_salaires!$AB$9,FALSE),""),"")</f>
        <v/>
      </c>
      <c r="AA11" s="256" t="str">
        <f>IF(AH11&lt;&gt;"",IFERROR(VLOOKUP(AG11,source_salaires!$B$10:$AK$405,source_salaires!$AC$9,FALSE),""),"")</f>
        <v/>
      </c>
      <c r="AB11" s="256" t="str">
        <f>+IF(AH11&lt;&gt;"",IFERROR(VLOOKUP(AG11,source_salaires!$B$10:$AK$405,source_salaires!$AC$9,FALSE),""),"")</f>
        <v/>
      </c>
      <c r="AC11" s="256" t="str">
        <f>IF(AH11&lt;&gt;"",IFERROR(VLOOKUP(AG11,source_salaires!$B$10:$AK$405,source_salaires!$AE$9,FALSE),""),"")</f>
        <v/>
      </c>
      <c r="AD11" s="256">
        <f t="shared" si="1"/>
        <v>0</v>
      </c>
      <c r="AE11" s="256" t="str">
        <f>IF(AH11&lt;&gt;"",IFERROR(VLOOKUP(AG11,source_salaires!$B$10:$AK$405,source_salaires!$AK$9,FALSE),""),"")</f>
        <v/>
      </c>
      <c r="AG11" s="420" t="str">
        <f t="shared" si="2"/>
        <v/>
      </c>
      <c r="AH11" s="247"/>
    </row>
    <row r="12" spans="1:34" s="88" customFormat="1" ht="25" customHeight="1" x14ac:dyDescent="0.15">
      <c r="A12" s="398">
        <f t="shared" si="3"/>
        <v>39</v>
      </c>
      <c r="B12" s="245"/>
      <c r="C12" s="403" t="str">
        <f>IF(AH12&lt;&gt;"",IFERROR(VLOOKUP(AG12,source_salaires!$B$10:$AK$405,source_salaires!$E$9,FALSE),""),"")&amp;" "&amp;IF(AH12&lt;&gt;"",IFERROR(VLOOKUP(AG12,source_salaires!$B$10:$AK$405,source_salaires!$F$9,FALSE),""),"")</f>
        <v xml:space="preserve"> </v>
      </c>
      <c r="D12" s="404"/>
      <c r="E12" s="404"/>
      <c r="F12" s="404"/>
      <c r="G12" s="404"/>
      <c r="H12" s="405"/>
      <c r="I12" s="248" t="str">
        <f>IF(AH12&lt;&gt;"",IFERROR(VLOOKUP(AG12,source_salaires!$B$10:$AK$405,source_salaires!$H$9,FALSE),""),"")</f>
        <v/>
      </c>
      <c r="J12" s="249" t="str">
        <f>IF(AH12&lt;&gt;"",IFERROR(VLOOKUP(AG12,source_salaires!$B$10:$AK$405,source_salaires!$I$9,FALSE),""),"")</f>
        <v/>
      </c>
      <c r="K12" s="250" t="str">
        <f>IF(AH12&lt;&gt;"",IFERROR(VLOOKUP(AG12,source_salaires!$B$10:$AK$405,source_salaires!$J$9,FALSE),""),"")</f>
        <v/>
      </c>
      <c r="L12" s="251" t="str">
        <f>IF(AH12&lt;&gt;"",IFERROR(VLOOKUP(AG12,source_salaires!$B$10:$AK$405,source_salaires!$K$9,FALSE),""),"")</f>
        <v/>
      </c>
      <c r="M12" s="252" t="str">
        <f>IF(AH12&lt;&gt;"",IFERROR(VLOOKUP(AG12,source_salaires!$B$10:$AK$405,source_salaires!$L$9,FALSE),""),"")</f>
        <v/>
      </c>
      <c r="N12" s="252" t="str">
        <f>IF(AH12&lt;&gt;"",IFERROR(VLOOKUP(AG12,source_salaires!$B$10:$AK$405,source_salaires!$M$9,FALSE),""),"")</f>
        <v/>
      </c>
      <c r="O12" s="252" t="str">
        <f>IF(AH12&lt;&gt;"",IFERROR(VLOOKUP(AG12,source_salaires!$B$10:$AK$405,source_salaires!$O$9,FALSE),""),"")</f>
        <v/>
      </c>
      <c r="P12" s="253" t="str">
        <f>IF(AH12&lt;&gt;"",IFERROR(VLOOKUP(AG12,source_salaires!$B$10:$AK$405,source_salaires!$P$9,FALSE),""),"")</f>
        <v/>
      </c>
      <c r="Q12" s="254" t="str">
        <f>IF(AH12&lt;&gt;"",IFERROR(VLOOKUP(AG12,source_salaires!$B$10:$AK$405,source_salaires!$Q$9,FALSE),""),"")</f>
        <v/>
      </c>
      <c r="R12" s="255" t="str">
        <f>IF(AH12&lt;&gt;"",IFERROR(VLOOKUP(AG12,source_salaires!$B$10:$AK$405,source_salaires!$R$9,FALSE),""),"")</f>
        <v/>
      </c>
      <c r="S12" s="253" t="str">
        <f>IF(AH12&lt;&gt;"",IFERROR(VLOOKUP(AG12,source_salaires!$B$10:$AK$405,source_salaires!$S$9,FALSE),""),"")</f>
        <v/>
      </c>
      <c r="T12" s="256" t="str">
        <f>IF(AH12&lt;&gt;"",IFERROR(VLOOKUP(AG12,source_salaires!$B$10:$AK$405,source_salaires!$T$9,FALSE),""),"")</f>
        <v/>
      </c>
      <c r="U12" s="256">
        <f>IFERROR(IF(AH12&lt;&gt;"",VLOOKUP(AG12,source_salaires!$B$10:$AK$405,source_salaires!$U$9,FALSE),"")+IF(AH12&lt;&gt;"",IFERROR(VLOOKUP(AG12,source_salaires!$B$10:$AK$405,source_salaires!$V$9,FALSE),""),"")+IF(AH12&lt;&gt;"",IFERROR(VLOOKUP(AG12,source_salaires!$B$10:$AK$405,source_salaires!$W$9,FALSE),""),""),0)</f>
        <v>0</v>
      </c>
      <c r="V12" s="256" t="str">
        <f>IF(AH12&lt;&gt;"",IFERROR(VLOOKUP(AG12,source_salaires!$B$10:$AK$405,source_salaires!$X$9,FALSE),""),"")</f>
        <v/>
      </c>
      <c r="W12" s="256" t="str">
        <f>+IF(AH12&lt;&gt;"",IFERROR(VLOOKUP(AG12,source_salaires!$B$10:$AK$405,source_salaires!$Y$9,FALSE),""),"")</f>
        <v/>
      </c>
      <c r="X12" s="256" t="str">
        <f>IF(AH12&lt;&gt;"",IFERROR(VLOOKUP(AG12,source_salaires!$B$10:$AK$405,source_salaires!$Z$9,FALSE),""),"")</f>
        <v/>
      </c>
      <c r="Y12" s="256">
        <f t="shared" si="0"/>
        <v>0</v>
      </c>
      <c r="Z12" s="256" t="str">
        <f>+IF(AH12&lt;&gt;"",IFERROR(VLOOKUP(AG12,source_salaires!$B$10:$AK$405,source_salaires!$AB$9,FALSE),""),"")</f>
        <v/>
      </c>
      <c r="AA12" s="256" t="str">
        <f>IF(AH12&lt;&gt;"",IFERROR(VLOOKUP(AG12,source_salaires!$B$10:$AK$405,source_salaires!$AC$9,FALSE),""),"")</f>
        <v/>
      </c>
      <c r="AB12" s="256" t="str">
        <f>+IF(AH12&lt;&gt;"",IFERROR(VLOOKUP(AG12,source_salaires!$B$10:$AK$405,source_salaires!$AC$9,FALSE),""),"")</f>
        <v/>
      </c>
      <c r="AC12" s="256" t="str">
        <f>IF(AH12&lt;&gt;"",IFERROR(VLOOKUP(AG12,source_salaires!$B$10:$AK$405,source_salaires!$AE$9,FALSE),""),"")</f>
        <v/>
      </c>
      <c r="AD12" s="256">
        <f t="shared" si="1"/>
        <v>0</v>
      </c>
      <c r="AE12" s="256" t="str">
        <f>IF(AH12&lt;&gt;"",IFERROR(VLOOKUP(AG12,source_salaires!$B$10:$AK$405,source_salaires!$AK$9,FALSE),""),"")</f>
        <v/>
      </c>
      <c r="AG12" s="420" t="str">
        <f t="shared" si="2"/>
        <v/>
      </c>
      <c r="AH12" s="247"/>
    </row>
    <row r="13" spans="1:34" s="88" customFormat="1" ht="25" customHeight="1" x14ac:dyDescent="0.15">
      <c r="A13" s="398">
        <f t="shared" si="3"/>
        <v>40</v>
      </c>
      <c r="B13" s="245"/>
      <c r="C13" s="403" t="str">
        <f>IF(AH13&lt;&gt;"",IFERROR(VLOOKUP(AG13,source_salaires!$B$10:$AK$405,source_salaires!$E$9,FALSE),""),"")&amp;" "&amp;IF(AH13&lt;&gt;"",IFERROR(VLOOKUP(AG13,source_salaires!$B$10:$AK$405,source_salaires!$F$9,FALSE),""),"")</f>
        <v xml:space="preserve"> </v>
      </c>
      <c r="D13" s="404"/>
      <c r="E13" s="404"/>
      <c r="F13" s="404"/>
      <c r="G13" s="404"/>
      <c r="H13" s="405"/>
      <c r="I13" s="248" t="str">
        <f>IF(AH13&lt;&gt;"",IFERROR(VLOOKUP(AG13,source_salaires!$B$10:$AK$405,source_salaires!$H$9,FALSE),""),"")</f>
        <v/>
      </c>
      <c r="J13" s="249" t="str">
        <f>IF(AH13&lt;&gt;"",IFERROR(VLOOKUP(AG13,source_salaires!$B$10:$AK$405,source_salaires!$I$9,FALSE),""),"")</f>
        <v/>
      </c>
      <c r="K13" s="250" t="str">
        <f>IF(AH13&lt;&gt;"",IFERROR(VLOOKUP(AG13,source_salaires!$B$10:$AK$405,source_salaires!$J$9,FALSE),""),"")</f>
        <v/>
      </c>
      <c r="L13" s="251" t="str">
        <f>IF(AH13&lt;&gt;"",IFERROR(VLOOKUP(AG13,source_salaires!$B$10:$AK$405,source_salaires!$K$9,FALSE),""),"")</f>
        <v/>
      </c>
      <c r="M13" s="252" t="str">
        <f>IF(AH13&lt;&gt;"",IFERROR(VLOOKUP(AG13,source_salaires!$B$10:$AK$405,source_salaires!$L$9,FALSE),""),"")</f>
        <v/>
      </c>
      <c r="N13" s="252" t="str">
        <f>IF(AH13&lt;&gt;"",IFERROR(VLOOKUP(AG13,source_salaires!$B$10:$AK$405,source_salaires!$M$9,FALSE),""),"")</f>
        <v/>
      </c>
      <c r="O13" s="252" t="str">
        <f>IF(AH13&lt;&gt;"",IFERROR(VLOOKUP(AG13,source_salaires!$B$10:$AK$405,source_salaires!$O$9,FALSE),""),"")</f>
        <v/>
      </c>
      <c r="P13" s="253" t="str">
        <f>IF(AH13&lt;&gt;"",IFERROR(VLOOKUP(AG13,source_salaires!$B$10:$AK$405,source_salaires!$P$9,FALSE),""),"")</f>
        <v/>
      </c>
      <c r="Q13" s="254" t="str">
        <f>IF(AH13&lt;&gt;"",IFERROR(VLOOKUP(AG13,source_salaires!$B$10:$AK$405,source_salaires!$Q$9,FALSE),""),"")</f>
        <v/>
      </c>
      <c r="R13" s="255" t="str">
        <f>IF(AH13&lt;&gt;"",IFERROR(VLOOKUP(AG13,source_salaires!$B$10:$AK$405,source_salaires!$R$9,FALSE),""),"")</f>
        <v/>
      </c>
      <c r="S13" s="253" t="str">
        <f>IF(AH13&lt;&gt;"",IFERROR(VLOOKUP(AG13,source_salaires!$B$10:$AK$405,source_salaires!$S$9,FALSE),""),"")</f>
        <v/>
      </c>
      <c r="T13" s="256" t="str">
        <f>IF(AH13&lt;&gt;"",IFERROR(VLOOKUP(AG13,source_salaires!$B$10:$AK$405,source_salaires!$T$9,FALSE),""),"")</f>
        <v/>
      </c>
      <c r="U13" s="256">
        <f>IFERROR(IF(AH13&lt;&gt;"",VLOOKUP(AG13,source_salaires!$B$10:$AK$405,source_salaires!$U$9,FALSE),"")+IF(AH13&lt;&gt;"",IFERROR(VLOOKUP(AG13,source_salaires!$B$10:$AK$405,source_salaires!$V$9,FALSE),""),"")+IF(AH13&lt;&gt;"",IFERROR(VLOOKUP(AG13,source_salaires!$B$10:$AK$405,source_salaires!$W$9,FALSE),""),""),0)</f>
        <v>0</v>
      </c>
      <c r="V13" s="256" t="str">
        <f>IF(AH13&lt;&gt;"",IFERROR(VLOOKUP(AG13,source_salaires!$B$10:$AK$405,source_salaires!$X$9,FALSE),""),"")</f>
        <v/>
      </c>
      <c r="W13" s="256" t="str">
        <f>+IF(AH13&lt;&gt;"",IFERROR(VLOOKUP(AG13,source_salaires!$B$10:$AK$405,source_salaires!$Y$9,FALSE),""),"")</f>
        <v/>
      </c>
      <c r="X13" s="256" t="str">
        <f>IF(AH13&lt;&gt;"",IFERROR(VLOOKUP(AG13,source_salaires!$B$10:$AK$405,source_salaires!$Z$9,FALSE),""),"")</f>
        <v/>
      </c>
      <c r="Y13" s="256">
        <f t="shared" si="0"/>
        <v>0</v>
      </c>
      <c r="Z13" s="256" t="str">
        <f>+IF(AH13&lt;&gt;"",IFERROR(VLOOKUP(AG13,source_salaires!$B$10:$AK$405,source_salaires!$AB$9,FALSE),""),"")</f>
        <v/>
      </c>
      <c r="AA13" s="256" t="str">
        <f>IF(AH13&lt;&gt;"",IFERROR(VLOOKUP(AG13,source_salaires!$B$10:$AK$405,source_salaires!$AC$9,FALSE),""),"")</f>
        <v/>
      </c>
      <c r="AB13" s="256" t="str">
        <f>+IF(AH13&lt;&gt;"",IFERROR(VLOOKUP(AG13,source_salaires!$B$10:$AK$405,source_salaires!$AC$9,FALSE),""),"")</f>
        <v/>
      </c>
      <c r="AC13" s="256" t="str">
        <f>IF(AH13&lt;&gt;"",IFERROR(VLOOKUP(AG13,source_salaires!$B$10:$AK$405,source_salaires!$AE$9,FALSE),""),"")</f>
        <v/>
      </c>
      <c r="AD13" s="256">
        <f t="shared" si="1"/>
        <v>0</v>
      </c>
      <c r="AE13" s="256" t="str">
        <f>IF(AH13&lt;&gt;"",IFERROR(VLOOKUP(AG13,source_salaires!$B$10:$AK$405,source_salaires!$AK$9,FALSE),""),"")</f>
        <v/>
      </c>
      <c r="AG13" s="420" t="str">
        <f t="shared" si="2"/>
        <v/>
      </c>
      <c r="AH13" s="247"/>
    </row>
    <row r="14" spans="1:34" s="88" customFormat="1" ht="25" customHeight="1" x14ac:dyDescent="0.15">
      <c r="A14" s="398">
        <f t="shared" si="3"/>
        <v>41</v>
      </c>
      <c r="B14" s="245"/>
      <c r="C14" s="403" t="str">
        <f>IF(AH14&lt;&gt;"",IFERROR(VLOOKUP(AG14,source_salaires!$B$10:$AK$405,source_salaires!$E$9,FALSE),""),"")&amp;" "&amp;IF(AH14&lt;&gt;"",IFERROR(VLOOKUP(AG14,source_salaires!$B$10:$AK$405,source_salaires!$F$9,FALSE),""),"")</f>
        <v xml:space="preserve"> </v>
      </c>
      <c r="D14" s="404"/>
      <c r="E14" s="404"/>
      <c r="F14" s="404"/>
      <c r="G14" s="404"/>
      <c r="H14" s="405"/>
      <c r="I14" s="248" t="str">
        <f>IF(AH14&lt;&gt;"",IFERROR(VLOOKUP(AG14,source_salaires!$B$10:$AK$405,source_salaires!$H$9,FALSE),""),"")</f>
        <v/>
      </c>
      <c r="J14" s="249" t="str">
        <f>IF(AH14&lt;&gt;"",IFERROR(VLOOKUP(AG14,source_salaires!$B$10:$AK$405,source_salaires!$I$9,FALSE),""),"")</f>
        <v/>
      </c>
      <c r="K14" s="250" t="str">
        <f>IF(AH14&lt;&gt;"",IFERROR(VLOOKUP(AG14,source_salaires!$B$10:$AK$405,source_salaires!$J$9,FALSE),""),"")</f>
        <v/>
      </c>
      <c r="L14" s="251" t="str">
        <f>IF(AH14&lt;&gt;"",IFERROR(VLOOKUP(AG14,source_salaires!$B$10:$AK$405,source_salaires!$K$9,FALSE),""),"")</f>
        <v/>
      </c>
      <c r="M14" s="252" t="str">
        <f>IF(AH14&lt;&gt;"",IFERROR(VLOOKUP(AG14,source_salaires!$B$10:$AK$405,source_salaires!$L$9,FALSE),""),"")</f>
        <v/>
      </c>
      <c r="N14" s="252" t="str">
        <f>IF(AH14&lt;&gt;"",IFERROR(VLOOKUP(AG14,source_salaires!$B$10:$AK$405,source_salaires!$M$9,FALSE),""),"")</f>
        <v/>
      </c>
      <c r="O14" s="252" t="str">
        <f>IF(AH14&lt;&gt;"",IFERROR(VLOOKUP(AG14,source_salaires!$B$10:$AK$405,source_salaires!$O$9,FALSE),""),"")</f>
        <v/>
      </c>
      <c r="P14" s="253" t="str">
        <f>IF(AH14&lt;&gt;"",IFERROR(VLOOKUP(AG14,source_salaires!$B$10:$AK$405,source_salaires!$P$9,FALSE),""),"")</f>
        <v/>
      </c>
      <c r="Q14" s="254" t="str">
        <f>IF(AH14&lt;&gt;"",IFERROR(VLOOKUP(AG14,source_salaires!$B$10:$AK$405,source_salaires!$Q$9,FALSE),""),"")</f>
        <v/>
      </c>
      <c r="R14" s="255" t="str">
        <f>IF(AH14&lt;&gt;"",IFERROR(VLOOKUP(AG14,source_salaires!$B$10:$AK$405,source_salaires!$R$9,FALSE),""),"")</f>
        <v/>
      </c>
      <c r="S14" s="253" t="str">
        <f>IF(AH14&lt;&gt;"",IFERROR(VLOOKUP(AG14,source_salaires!$B$10:$AK$405,source_salaires!$S$9,FALSE),""),"")</f>
        <v/>
      </c>
      <c r="T14" s="256" t="str">
        <f>IF(AH14&lt;&gt;"",IFERROR(VLOOKUP(AG14,source_salaires!$B$10:$AK$405,source_salaires!$T$9,FALSE),""),"")</f>
        <v/>
      </c>
      <c r="U14" s="256">
        <f>IFERROR(IF(AH14&lt;&gt;"",VLOOKUP(AG14,source_salaires!$B$10:$AK$405,source_salaires!$U$9,FALSE),"")+IF(AH14&lt;&gt;"",IFERROR(VLOOKUP(AG14,source_salaires!$B$10:$AK$405,source_salaires!$V$9,FALSE),""),"")+IF(AH14&lt;&gt;"",IFERROR(VLOOKUP(AG14,source_salaires!$B$10:$AK$405,source_salaires!$W$9,FALSE),""),""),0)</f>
        <v>0</v>
      </c>
      <c r="V14" s="256" t="str">
        <f>IF(AH14&lt;&gt;"",IFERROR(VLOOKUP(AG14,source_salaires!$B$10:$AK$405,source_salaires!$X$9,FALSE),""),"")</f>
        <v/>
      </c>
      <c r="W14" s="256" t="str">
        <f>+IF(AH14&lt;&gt;"",IFERROR(VLOOKUP(AG14,source_salaires!$B$10:$AK$405,source_salaires!$Y$9,FALSE),""),"")</f>
        <v/>
      </c>
      <c r="X14" s="256" t="str">
        <f>IF(AH14&lt;&gt;"",IFERROR(VLOOKUP(AG14,source_salaires!$B$10:$AK$405,source_salaires!$Z$9,FALSE),""),"")</f>
        <v/>
      </c>
      <c r="Y14" s="256">
        <f t="shared" si="0"/>
        <v>0</v>
      </c>
      <c r="Z14" s="256" t="str">
        <f>+IF(AH14&lt;&gt;"",IFERROR(VLOOKUP(AG14,source_salaires!$B$10:$AK$405,source_salaires!$AB$9,FALSE),""),"")</f>
        <v/>
      </c>
      <c r="AA14" s="256" t="str">
        <f>IF(AH14&lt;&gt;"",IFERROR(VLOOKUP(AG14,source_salaires!$B$10:$AK$405,source_salaires!$AC$9,FALSE),""),"")</f>
        <v/>
      </c>
      <c r="AB14" s="256" t="str">
        <f>+IF(AH14&lt;&gt;"",IFERROR(VLOOKUP(AG14,source_salaires!$B$10:$AK$405,source_salaires!$AC$9,FALSE),""),"")</f>
        <v/>
      </c>
      <c r="AC14" s="256" t="str">
        <f>IF(AH14&lt;&gt;"",IFERROR(VLOOKUP(AG14,source_salaires!$B$10:$AK$405,source_salaires!$AE$9,FALSE),""),"")</f>
        <v/>
      </c>
      <c r="AD14" s="256">
        <f t="shared" si="1"/>
        <v>0</v>
      </c>
      <c r="AE14" s="256" t="str">
        <f>IF(AH14&lt;&gt;"",IFERROR(VLOOKUP(AG14,source_salaires!$B$10:$AK$405,source_salaires!$AK$9,FALSE),""),"")</f>
        <v/>
      </c>
      <c r="AG14" s="420" t="str">
        <f t="shared" si="2"/>
        <v/>
      </c>
      <c r="AH14" s="247"/>
    </row>
    <row r="15" spans="1:34" s="88" customFormat="1" ht="25" customHeight="1" x14ac:dyDescent="0.15">
      <c r="A15" s="398">
        <f t="shared" si="3"/>
        <v>42</v>
      </c>
      <c r="B15" s="245"/>
      <c r="C15" s="403" t="str">
        <f>IF(AH15&lt;&gt;"",IFERROR(VLOOKUP(AG15,source_salaires!$B$10:$AK$405,source_salaires!$E$9,FALSE),""),"")&amp;" "&amp;IF(AH15&lt;&gt;"",IFERROR(VLOOKUP(AG15,source_salaires!$B$10:$AK$405,source_salaires!$F$9,FALSE),""),"")</f>
        <v xml:space="preserve"> </v>
      </c>
      <c r="D15" s="404"/>
      <c r="E15" s="404"/>
      <c r="F15" s="404"/>
      <c r="G15" s="404"/>
      <c r="H15" s="405"/>
      <c r="I15" s="248" t="str">
        <f>IF(AH15&lt;&gt;"",IFERROR(VLOOKUP(AG15,source_salaires!$B$10:$AK$405,source_salaires!$H$9,FALSE),""),"")</f>
        <v/>
      </c>
      <c r="J15" s="249" t="str">
        <f>IF(AH15&lt;&gt;"",IFERROR(VLOOKUP(AG15,source_salaires!$B$10:$AK$405,source_salaires!$I$9,FALSE),""),"")</f>
        <v/>
      </c>
      <c r="K15" s="250" t="str">
        <f>IF(AH15&lt;&gt;"",IFERROR(VLOOKUP(AG15,source_salaires!$B$10:$AK$405,source_salaires!$J$9,FALSE),""),"")</f>
        <v/>
      </c>
      <c r="L15" s="251" t="str">
        <f>IF(AH15&lt;&gt;"",IFERROR(VLOOKUP(AG15,source_salaires!$B$10:$AK$405,source_salaires!$K$9,FALSE),""),"")</f>
        <v/>
      </c>
      <c r="M15" s="252" t="str">
        <f>IF(AH15&lt;&gt;"",IFERROR(VLOOKUP(AG15,source_salaires!$B$10:$AK$405,source_salaires!$L$9,FALSE),""),"")</f>
        <v/>
      </c>
      <c r="N15" s="252" t="str">
        <f>IF(AH15&lt;&gt;"",IFERROR(VLOOKUP(AG15,source_salaires!$B$10:$AK$405,source_salaires!$M$9,FALSE),""),"")</f>
        <v/>
      </c>
      <c r="O15" s="252" t="str">
        <f>IF(AH15&lt;&gt;"",IFERROR(VLOOKUP(AG15,source_salaires!$B$10:$AK$405,source_salaires!$O$9,FALSE),""),"")</f>
        <v/>
      </c>
      <c r="P15" s="253" t="str">
        <f>IF(AH15&lt;&gt;"",IFERROR(VLOOKUP(AG15,source_salaires!$B$10:$AK$405,source_salaires!$P$9,FALSE),""),"")</f>
        <v/>
      </c>
      <c r="Q15" s="254" t="str">
        <f>IF(AH15&lt;&gt;"",IFERROR(VLOOKUP(AG15,source_salaires!$B$10:$AK$405,source_salaires!$Q$9,FALSE),""),"")</f>
        <v/>
      </c>
      <c r="R15" s="255" t="str">
        <f>IF(AH15&lt;&gt;"",IFERROR(VLOOKUP(AG15,source_salaires!$B$10:$AK$405,source_salaires!$R$9,FALSE),""),"")</f>
        <v/>
      </c>
      <c r="S15" s="253" t="str">
        <f>IF(AH15&lt;&gt;"",IFERROR(VLOOKUP(AG15,source_salaires!$B$10:$AK$405,source_salaires!$S$9,FALSE),""),"")</f>
        <v/>
      </c>
      <c r="T15" s="256" t="str">
        <f>IF(AH15&lt;&gt;"",IFERROR(VLOOKUP(AG15,source_salaires!$B$10:$AK$405,source_salaires!$T$9,FALSE),""),"")</f>
        <v/>
      </c>
      <c r="U15" s="256">
        <f>IFERROR(IF(AH15&lt;&gt;"",VLOOKUP(AG15,source_salaires!$B$10:$AK$405,source_salaires!$U$9,FALSE),"")+IF(AH15&lt;&gt;"",IFERROR(VLOOKUP(AG15,source_salaires!$B$10:$AK$405,source_salaires!$V$9,FALSE),""),"")+IF(AH15&lt;&gt;"",IFERROR(VLOOKUP(AG15,source_salaires!$B$10:$AK$405,source_salaires!$W$9,FALSE),""),""),0)</f>
        <v>0</v>
      </c>
      <c r="V15" s="256" t="str">
        <f>IF(AH15&lt;&gt;"",IFERROR(VLOOKUP(AG15,source_salaires!$B$10:$AK$405,source_salaires!$X$9,FALSE),""),"")</f>
        <v/>
      </c>
      <c r="W15" s="256" t="str">
        <f>+IF(AH15&lt;&gt;"",IFERROR(VLOOKUP(AG15,source_salaires!$B$10:$AK$405,source_salaires!$Y$9,FALSE),""),"")</f>
        <v/>
      </c>
      <c r="X15" s="256" t="str">
        <f>IF(AH15&lt;&gt;"",IFERROR(VLOOKUP(AG15,source_salaires!$B$10:$AK$405,source_salaires!$Z$9,FALSE),""),"")</f>
        <v/>
      </c>
      <c r="Y15" s="256">
        <f t="shared" si="0"/>
        <v>0</v>
      </c>
      <c r="Z15" s="256" t="str">
        <f>+IF(AH15&lt;&gt;"",IFERROR(VLOOKUP(AG15,source_salaires!$B$10:$AK$405,source_salaires!$AB$9,FALSE),""),"")</f>
        <v/>
      </c>
      <c r="AA15" s="256" t="str">
        <f>IF(AH15&lt;&gt;"",IFERROR(VLOOKUP(AG15,source_salaires!$B$10:$AK$405,source_salaires!$AC$9,FALSE),""),"")</f>
        <v/>
      </c>
      <c r="AB15" s="256" t="str">
        <f>+IF(AH15&lt;&gt;"",IFERROR(VLOOKUP(AG15,source_salaires!$B$10:$AK$405,source_salaires!$AC$9,FALSE),""),"")</f>
        <v/>
      </c>
      <c r="AC15" s="256" t="str">
        <f>IF(AH15&lt;&gt;"",IFERROR(VLOOKUP(AG15,source_salaires!$B$10:$AK$405,source_salaires!$AE$9,FALSE),""),"")</f>
        <v/>
      </c>
      <c r="AD15" s="256">
        <f t="shared" si="1"/>
        <v>0</v>
      </c>
      <c r="AE15" s="256" t="str">
        <f>IF(AH15&lt;&gt;"",IFERROR(VLOOKUP(AG15,source_salaires!$B$10:$AK$405,source_salaires!$AK$9,FALSE),""),"")</f>
        <v/>
      </c>
      <c r="AG15" s="420" t="str">
        <f t="shared" si="2"/>
        <v/>
      </c>
      <c r="AH15" s="247"/>
    </row>
    <row r="16" spans="1:34" s="88" customFormat="1" ht="25" customHeight="1" x14ac:dyDescent="0.15">
      <c r="A16" s="398">
        <f t="shared" si="3"/>
        <v>43</v>
      </c>
      <c r="B16" s="245"/>
      <c r="C16" s="403" t="str">
        <f>IF(AH16&lt;&gt;"",IFERROR(VLOOKUP(AG16,source_salaires!$B$10:$AK$405,source_salaires!$E$9,FALSE),""),"")&amp;" "&amp;IF(AH16&lt;&gt;"",IFERROR(VLOOKUP(AG16,source_salaires!$B$10:$AK$405,source_salaires!$F$9,FALSE),""),"")</f>
        <v xml:space="preserve"> </v>
      </c>
      <c r="D16" s="404"/>
      <c r="E16" s="404"/>
      <c r="F16" s="404"/>
      <c r="G16" s="404"/>
      <c r="H16" s="405"/>
      <c r="I16" s="248" t="str">
        <f>IF(AH16&lt;&gt;"",IFERROR(VLOOKUP(AG16,source_salaires!$B$10:$AK$405,source_salaires!$H$9,FALSE),""),"")</f>
        <v/>
      </c>
      <c r="J16" s="249" t="str">
        <f>IF(AH16&lt;&gt;"",IFERROR(VLOOKUP(AG16,source_salaires!$B$10:$AK$405,source_salaires!$I$9,FALSE),""),"")</f>
        <v/>
      </c>
      <c r="K16" s="250" t="str">
        <f>IF(AH16&lt;&gt;"",IFERROR(VLOOKUP(AG16,source_salaires!$B$10:$AK$405,source_salaires!$J$9,FALSE),""),"")</f>
        <v/>
      </c>
      <c r="L16" s="251" t="str">
        <f>IF(AH16&lt;&gt;"",IFERROR(VLOOKUP(AG16,source_salaires!$B$10:$AK$405,source_salaires!$K$9,FALSE),""),"")</f>
        <v/>
      </c>
      <c r="M16" s="252" t="str">
        <f>IF(AH16&lt;&gt;"",IFERROR(VLOOKUP(AG16,source_salaires!$B$10:$AK$405,source_salaires!$L$9,FALSE),""),"")</f>
        <v/>
      </c>
      <c r="N16" s="252" t="str">
        <f>IF(AH16&lt;&gt;"",IFERROR(VLOOKUP(AG16,source_salaires!$B$10:$AK$405,source_salaires!$M$9,FALSE),""),"")</f>
        <v/>
      </c>
      <c r="O16" s="252" t="str">
        <f>IF(AH16&lt;&gt;"",IFERROR(VLOOKUP(AG16,source_salaires!$B$10:$AK$405,source_salaires!$O$9,FALSE),""),"")</f>
        <v/>
      </c>
      <c r="P16" s="253" t="str">
        <f>IF(AH16&lt;&gt;"",IFERROR(VLOOKUP(AG16,source_salaires!$B$10:$AK$405,source_salaires!$P$9,FALSE),""),"")</f>
        <v/>
      </c>
      <c r="Q16" s="254" t="str">
        <f>IF(AH16&lt;&gt;"",IFERROR(VLOOKUP(AG16,source_salaires!$B$10:$AK$405,source_salaires!$Q$9,FALSE),""),"")</f>
        <v/>
      </c>
      <c r="R16" s="255" t="str">
        <f>IF(AH16&lt;&gt;"",IFERROR(VLOOKUP(AG16,source_salaires!$B$10:$AK$405,source_salaires!$R$9,FALSE),""),"")</f>
        <v/>
      </c>
      <c r="S16" s="253" t="str">
        <f>IF(AH16&lt;&gt;"",IFERROR(VLOOKUP(AG16,source_salaires!$B$10:$AK$405,source_salaires!$S$9,FALSE),""),"")</f>
        <v/>
      </c>
      <c r="T16" s="256" t="str">
        <f>IF(AH16&lt;&gt;"",IFERROR(VLOOKUP(AG16,source_salaires!$B$10:$AK$405,source_salaires!$T$9,FALSE),""),"")</f>
        <v/>
      </c>
      <c r="U16" s="256">
        <f>IFERROR(IF(AH16&lt;&gt;"",VLOOKUP(AG16,source_salaires!$B$10:$AK$405,source_salaires!$U$9,FALSE),"")+IF(AH16&lt;&gt;"",IFERROR(VLOOKUP(AG16,source_salaires!$B$10:$AK$405,source_salaires!$V$9,FALSE),""),"")+IF(AH16&lt;&gt;"",IFERROR(VLOOKUP(AG16,source_salaires!$B$10:$AK$405,source_salaires!$W$9,FALSE),""),""),0)</f>
        <v>0</v>
      </c>
      <c r="V16" s="256" t="str">
        <f>IF(AH16&lt;&gt;"",IFERROR(VLOOKUP(AG16,source_salaires!$B$10:$AK$405,source_salaires!$X$9,FALSE),""),"")</f>
        <v/>
      </c>
      <c r="W16" s="256" t="str">
        <f>+IF(AH16&lt;&gt;"",IFERROR(VLOOKUP(AG16,source_salaires!$B$10:$AK$405,source_salaires!$Y$9,FALSE),""),"")</f>
        <v/>
      </c>
      <c r="X16" s="256" t="str">
        <f>IF(AH16&lt;&gt;"",IFERROR(VLOOKUP(AG16,source_salaires!$B$10:$AK$405,source_salaires!$Z$9,FALSE),""),"")</f>
        <v/>
      </c>
      <c r="Y16" s="256">
        <f t="shared" si="0"/>
        <v>0</v>
      </c>
      <c r="Z16" s="256" t="str">
        <f>+IF(AH16&lt;&gt;"",IFERROR(VLOOKUP(AG16,source_salaires!$B$10:$AK$405,source_salaires!$AB$9,FALSE),""),"")</f>
        <v/>
      </c>
      <c r="AA16" s="256" t="str">
        <f>IF(AH16&lt;&gt;"",IFERROR(VLOOKUP(AG16,source_salaires!$B$10:$AK$405,source_salaires!$AC$9,FALSE),""),"")</f>
        <v/>
      </c>
      <c r="AB16" s="256" t="str">
        <f>+IF(AH16&lt;&gt;"",IFERROR(VLOOKUP(AG16,source_salaires!$B$10:$AK$405,source_salaires!$AC$9,FALSE),""),"")</f>
        <v/>
      </c>
      <c r="AC16" s="256" t="str">
        <f>IF(AH16&lt;&gt;"",IFERROR(VLOOKUP(AG16,source_salaires!$B$10:$AK$405,source_salaires!$AE$9,FALSE),""),"")</f>
        <v/>
      </c>
      <c r="AD16" s="256">
        <f t="shared" si="1"/>
        <v>0</v>
      </c>
      <c r="AE16" s="256" t="str">
        <f>IF(AH16&lt;&gt;"",IFERROR(VLOOKUP(AG16,source_salaires!$B$10:$AK$405,source_salaires!$AK$9,FALSE),""),"")</f>
        <v/>
      </c>
      <c r="AG16" s="420" t="str">
        <f t="shared" si="2"/>
        <v/>
      </c>
      <c r="AH16" s="247"/>
    </row>
    <row r="17" spans="1:38" s="88" customFormat="1" ht="25" customHeight="1" x14ac:dyDescent="0.15">
      <c r="A17" s="398">
        <f t="shared" si="3"/>
        <v>44</v>
      </c>
      <c r="B17" s="245"/>
      <c r="C17" s="403" t="str">
        <f>IF(AH17&lt;&gt;"",IFERROR(VLOOKUP(AG17,source_salaires!$B$10:$AK$405,source_salaires!$E$9,FALSE),""),"")&amp;" "&amp;IF(AH17&lt;&gt;"",IFERROR(VLOOKUP(AG17,source_salaires!$B$10:$AK$405,source_salaires!$F$9,FALSE),""),"")</f>
        <v xml:space="preserve"> </v>
      </c>
      <c r="D17" s="404"/>
      <c r="E17" s="404"/>
      <c r="F17" s="404"/>
      <c r="G17" s="404"/>
      <c r="H17" s="405"/>
      <c r="I17" s="248" t="str">
        <f>IF(AH17&lt;&gt;"",IFERROR(VLOOKUP(AG17,source_salaires!$B$10:$AK$405,source_salaires!$H$9,FALSE),""),"")</f>
        <v/>
      </c>
      <c r="J17" s="249" t="str">
        <f>IF(AH17&lt;&gt;"",IFERROR(VLOOKUP(AG17,source_salaires!$B$10:$AK$405,source_salaires!$I$9,FALSE),""),"")</f>
        <v/>
      </c>
      <c r="K17" s="250" t="str">
        <f>IF(AH17&lt;&gt;"",IFERROR(VLOOKUP(AG17,source_salaires!$B$10:$AK$405,source_salaires!$J$9,FALSE),""),"")</f>
        <v/>
      </c>
      <c r="L17" s="251" t="str">
        <f>IF(AH17&lt;&gt;"",IFERROR(VLOOKUP(AG17,source_salaires!$B$10:$AK$405,source_salaires!$K$9,FALSE),""),"")</f>
        <v/>
      </c>
      <c r="M17" s="252" t="str">
        <f>IF(AH17&lt;&gt;"",IFERROR(VLOOKUP(AG17,source_salaires!$B$10:$AK$405,source_salaires!$L$9,FALSE),""),"")</f>
        <v/>
      </c>
      <c r="N17" s="252" t="str">
        <f>IF(AH17&lt;&gt;"",IFERROR(VLOOKUP(AG17,source_salaires!$B$10:$AK$405,source_salaires!$M$9,FALSE),""),"")</f>
        <v/>
      </c>
      <c r="O17" s="252" t="str">
        <f>IF(AH17&lt;&gt;"",IFERROR(VLOOKUP(AG17,source_salaires!$B$10:$AK$405,source_salaires!$O$9,FALSE),""),"")</f>
        <v/>
      </c>
      <c r="P17" s="253" t="str">
        <f>IF(AH17&lt;&gt;"",IFERROR(VLOOKUP(AG17,source_salaires!$B$10:$AK$405,source_salaires!$P$9,FALSE),""),"")</f>
        <v/>
      </c>
      <c r="Q17" s="254" t="str">
        <f>IF(AH17&lt;&gt;"",IFERROR(VLOOKUP(AG17,source_salaires!$B$10:$AK$405,source_salaires!$Q$9,FALSE),""),"")</f>
        <v/>
      </c>
      <c r="R17" s="255" t="str">
        <f>IF(AH17&lt;&gt;"",IFERROR(VLOOKUP(AG17,source_salaires!$B$10:$AK$405,source_salaires!$R$9,FALSE),""),"")</f>
        <v/>
      </c>
      <c r="S17" s="253" t="str">
        <f>IF(AH17&lt;&gt;"",IFERROR(VLOOKUP(AG17,source_salaires!$B$10:$AK$405,source_salaires!$S$9,FALSE),""),"")</f>
        <v/>
      </c>
      <c r="T17" s="256" t="str">
        <f>IF(AH17&lt;&gt;"",IFERROR(VLOOKUP(AG17,source_salaires!$B$10:$AK$405,source_salaires!$T$9,FALSE),""),"")</f>
        <v/>
      </c>
      <c r="U17" s="256">
        <f>IFERROR(IF(AH17&lt;&gt;"",VLOOKUP(AG17,source_salaires!$B$10:$AK$405,source_salaires!$U$9,FALSE),"")+IF(AH17&lt;&gt;"",IFERROR(VLOOKUP(AG17,source_salaires!$B$10:$AK$405,source_salaires!$V$9,FALSE),""),"")+IF(AH17&lt;&gt;"",IFERROR(VLOOKUP(AG17,source_salaires!$B$10:$AK$405,source_salaires!$W$9,FALSE),""),""),0)</f>
        <v>0</v>
      </c>
      <c r="V17" s="256" t="str">
        <f>IF(AH17&lt;&gt;"",IFERROR(VLOOKUP(AG17,source_salaires!$B$10:$AK$405,source_salaires!$X$9,FALSE),""),"")</f>
        <v/>
      </c>
      <c r="W17" s="256" t="str">
        <f>+IF(AH17&lt;&gt;"",IFERROR(VLOOKUP(AG17,source_salaires!$B$10:$AK$405,source_salaires!$Y$9,FALSE),""),"")</f>
        <v/>
      </c>
      <c r="X17" s="256" t="str">
        <f>IF(AH17&lt;&gt;"",IFERROR(VLOOKUP(AG17,source_salaires!$B$10:$AK$405,source_salaires!$Z$9,FALSE),""),"")</f>
        <v/>
      </c>
      <c r="Y17" s="256">
        <f t="shared" si="0"/>
        <v>0</v>
      </c>
      <c r="Z17" s="256" t="str">
        <f>+IF(AH17&lt;&gt;"",IFERROR(VLOOKUP(AG17,source_salaires!$B$10:$AK$405,source_salaires!$AB$9,FALSE),""),"")</f>
        <v/>
      </c>
      <c r="AA17" s="256" t="str">
        <f>IF(AH17&lt;&gt;"",IFERROR(VLOOKUP(AG17,source_salaires!$B$10:$AK$405,source_salaires!$AC$9,FALSE),""),"")</f>
        <v/>
      </c>
      <c r="AB17" s="256" t="str">
        <f>+IF(AH17&lt;&gt;"",IFERROR(VLOOKUP(AG17,source_salaires!$B$10:$AK$405,source_salaires!$AC$9,FALSE),""),"")</f>
        <v/>
      </c>
      <c r="AC17" s="256" t="str">
        <f>IF(AH17&lt;&gt;"",IFERROR(VLOOKUP(AG17,source_salaires!$B$10:$AK$405,source_salaires!$AE$9,FALSE),""),"")</f>
        <v/>
      </c>
      <c r="AD17" s="256">
        <f t="shared" si="1"/>
        <v>0</v>
      </c>
      <c r="AE17" s="256" t="str">
        <f>IF(AH17&lt;&gt;"",IFERROR(VLOOKUP(AG17,source_salaires!$B$10:$AK$405,source_salaires!$AK$9,FALSE),""),"")</f>
        <v/>
      </c>
      <c r="AG17" s="420" t="str">
        <f t="shared" si="2"/>
        <v/>
      </c>
      <c r="AH17" s="247"/>
    </row>
    <row r="18" spans="1:38" s="88" customFormat="1" ht="25" customHeight="1" x14ac:dyDescent="0.15">
      <c r="A18" s="398">
        <f t="shared" si="3"/>
        <v>45</v>
      </c>
      <c r="B18" s="245"/>
      <c r="C18" s="643" t="str">
        <f>IF(AH18&lt;&gt;"",IFERROR(VLOOKUP(AG18,source_salaires!$B$10:$AK$405,source_salaires!$E$9,FALSE),""),"")&amp;" "&amp;IF(AH18&lt;&gt;"",IFERROR(VLOOKUP(AG18,source_salaires!$B$10:$AK$405,source_salaires!$F$9,FALSE),""),"")</f>
        <v xml:space="preserve"> </v>
      </c>
      <c r="D18" s="644"/>
      <c r="E18" s="644"/>
      <c r="F18" s="644"/>
      <c r="G18" s="644"/>
      <c r="H18" s="645"/>
      <c r="I18" s="248" t="str">
        <f>IF(AH18&lt;&gt;"",IFERROR(VLOOKUP(AG18,source_salaires!$B$10:$AK$405,source_salaires!$H$9,FALSE),""),"")</f>
        <v/>
      </c>
      <c r="J18" s="249" t="str">
        <f>IF(AH18&lt;&gt;"",IFERROR(VLOOKUP(AG18,source_salaires!$B$10:$AK$405,source_salaires!$I$9,FALSE),""),"")</f>
        <v/>
      </c>
      <c r="K18" s="250" t="str">
        <f>IF(AH18&lt;&gt;"",IFERROR(VLOOKUP(AG18,source_salaires!$B$10:$AK$405,source_salaires!$J$9,FALSE),""),"")</f>
        <v/>
      </c>
      <c r="L18" s="251" t="str">
        <f>IF(AH18&lt;&gt;"",IFERROR(VLOOKUP(AG18,source_salaires!$B$10:$AK$405,source_salaires!$K$9,FALSE),""),"")</f>
        <v/>
      </c>
      <c r="M18" s="252" t="str">
        <f>IF(AH18&lt;&gt;"",IFERROR(VLOOKUP(AG18,source_salaires!$B$10:$AK$405,source_salaires!$L$9,FALSE),""),"")</f>
        <v/>
      </c>
      <c r="N18" s="252" t="str">
        <f>IF(AH18&lt;&gt;"",IFERROR(VLOOKUP(AG18,source_salaires!$B$10:$AK$405,source_salaires!$M$9,FALSE),""),"")</f>
        <v/>
      </c>
      <c r="O18" s="252" t="str">
        <f>IF(AH18&lt;&gt;"",IFERROR(VLOOKUP(AG18,source_salaires!$B$10:$AK$405,source_salaires!$O$9,FALSE),""),"")</f>
        <v/>
      </c>
      <c r="P18" s="253" t="str">
        <f>IF(AH18&lt;&gt;"",IFERROR(VLOOKUP(AG18,source_salaires!$B$10:$AK$405,source_salaires!$P$9,FALSE),""),"")</f>
        <v/>
      </c>
      <c r="Q18" s="254" t="str">
        <f>IF(AH18&lt;&gt;"",IFERROR(VLOOKUP(AG18,source_salaires!$B$10:$AK$405,source_salaires!$Q$9,FALSE),""),"")</f>
        <v/>
      </c>
      <c r="R18" s="255" t="str">
        <f>IF(AH18&lt;&gt;"",IFERROR(VLOOKUP(AG18,source_salaires!$B$10:$AK$405,source_salaires!$R$9,FALSE),""),"")</f>
        <v/>
      </c>
      <c r="S18" s="253" t="str">
        <f>IF(AH18&lt;&gt;"",IFERROR(VLOOKUP(AG18,source_salaires!$B$10:$AK$405,source_salaires!$S$9,FALSE),""),"")</f>
        <v/>
      </c>
      <c r="T18" s="256" t="str">
        <f>IF(AH18&lt;&gt;"",IFERROR(VLOOKUP(AG18,source_salaires!$B$10:$AK$405,source_salaires!$T$9,FALSE),""),"")</f>
        <v/>
      </c>
      <c r="U18" s="256">
        <f>IFERROR(IF(AH18&lt;&gt;"",VLOOKUP(AG18,source_salaires!$B$10:$AK$405,source_salaires!$U$9,FALSE),"")+IF(AH18&lt;&gt;"",IFERROR(VLOOKUP(AG18,source_salaires!$B$10:$AK$405,source_salaires!$V$9,FALSE),""),"")+IF(AH18&lt;&gt;"",IFERROR(VLOOKUP(AG18,source_salaires!$B$10:$AK$405,source_salaires!$W$9,FALSE),""),""),0)</f>
        <v>0</v>
      </c>
      <c r="V18" s="256" t="str">
        <f>IF(AH18&lt;&gt;"",IFERROR(VLOOKUP(AG18,source_salaires!$B$10:$AK$405,source_salaires!$X$9,FALSE),""),"")</f>
        <v/>
      </c>
      <c r="W18" s="256" t="str">
        <f>+IF(AH18&lt;&gt;"",IFERROR(VLOOKUP(AG18,source_salaires!$B$10:$AK$405,source_salaires!$Y$9,FALSE),""),"")</f>
        <v/>
      </c>
      <c r="X18" s="256" t="str">
        <f>IF(AH18&lt;&gt;"",IFERROR(VLOOKUP(AG18,source_salaires!$B$10:$AK$405,source_salaires!$Z$9,FALSE),""),"")</f>
        <v/>
      </c>
      <c r="Y18" s="256">
        <f t="shared" si="0"/>
        <v>0</v>
      </c>
      <c r="Z18" s="256" t="str">
        <f>+IF(AH18&lt;&gt;"",IFERROR(VLOOKUP(AG18,source_salaires!$B$10:$AK$405,source_salaires!$AB$9,FALSE),""),"")</f>
        <v/>
      </c>
      <c r="AA18" s="256" t="str">
        <f>IF(AH18&lt;&gt;"",IFERROR(VLOOKUP(AG18,source_salaires!$B$10:$AK$405,source_salaires!$AC$9,FALSE),""),"")</f>
        <v/>
      </c>
      <c r="AB18" s="256" t="str">
        <f>+IF(AH18&lt;&gt;"",IFERROR(VLOOKUP(AG18,source_salaires!$B$10:$AK$405,source_salaires!$AC$9,FALSE),""),"")</f>
        <v/>
      </c>
      <c r="AC18" s="256" t="str">
        <f>IF(AH18&lt;&gt;"",IFERROR(VLOOKUP(AG18,source_salaires!$B$10:$AK$405,source_salaires!$AE$9,FALSE),""),"")</f>
        <v/>
      </c>
      <c r="AD18" s="256">
        <f t="shared" si="1"/>
        <v>0</v>
      </c>
      <c r="AE18" s="256" t="str">
        <f>IF(AH18&lt;&gt;"",IFERROR(VLOOKUP(AG18,source_salaires!$B$10:$AK$405,source_salaires!$AK$9,FALSE),""),"")</f>
        <v/>
      </c>
      <c r="AG18" s="420" t="str">
        <f t="shared" si="2"/>
        <v/>
      </c>
      <c r="AH18" s="247"/>
    </row>
    <row r="19" spans="1:38" s="88" customFormat="1" ht="25" customHeight="1" x14ac:dyDescent="0.15">
      <c r="A19" s="398">
        <f t="shared" si="3"/>
        <v>46</v>
      </c>
      <c r="B19" s="245"/>
      <c r="C19" s="643" t="str">
        <f>IF(AH19&lt;&gt;"",IFERROR(VLOOKUP(AG19,source_salaires!$B$10:$AK$405,source_salaires!$E$9,FALSE),""),"")&amp;" "&amp;IF(AH19&lt;&gt;"",IFERROR(VLOOKUP(AG19,source_salaires!$B$10:$AK$405,source_salaires!$F$9,FALSE),""),"")</f>
        <v xml:space="preserve"> </v>
      </c>
      <c r="D19" s="644"/>
      <c r="E19" s="644"/>
      <c r="F19" s="644"/>
      <c r="G19" s="644"/>
      <c r="H19" s="645"/>
      <c r="I19" s="248" t="str">
        <f>IF(AH19&lt;&gt;"",IFERROR(VLOOKUP(AG19,source_salaires!$B$10:$AK$405,source_salaires!$H$9,FALSE),""),"")</f>
        <v/>
      </c>
      <c r="J19" s="249" t="str">
        <f>IF(AH19&lt;&gt;"",IFERROR(VLOOKUP(AG19,source_salaires!$B$10:$AK$405,source_salaires!$I$9,FALSE),""),"")</f>
        <v/>
      </c>
      <c r="K19" s="250" t="str">
        <f>IF(AH19&lt;&gt;"",IFERROR(VLOOKUP(AG19,source_salaires!$B$10:$AK$405,source_salaires!$J$9,FALSE),""),"")</f>
        <v/>
      </c>
      <c r="L19" s="251" t="str">
        <f>IF(AH19&lt;&gt;"",IFERROR(VLOOKUP(AG19,source_salaires!$B$10:$AK$405,source_salaires!$K$9,FALSE),""),"")</f>
        <v/>
      </c>
      <c r="M19" s="252" t="str">
        <f>IF(AH19&lt;&gt;"",IFERROR(VLOOKUP(AG19,source_salaires!$B$10:$AK$405,source_salaires!$L$9,FALSE),""),"")</f>
        <v/>
      </c>
      <c r="N19" s="252" t="str">
        <f>IF(AH19&lt;&gt;"",IFERROR(VLOOKUP(AG19,source_salaires!$B$10:$AK$405,source_salaires!$M$9,FALSE),""),"")</f>
        <v/>
      </c>
      <c r="O19" s="252" t="str">
        <f>IF(AH19&lt;&gt;"",IFERROR(VLOOKUP(AG19,source_salaires!$B$10:$AK$405,source_salaires!$O$9,FALSE),""),"")</f>
        <v/>
      </c>
      <c r="P19" s="253" t="str">
        <f>IF(AH19&lt;&gt;"",IFERROR(VLOOKUP(AG19,source_salaires!$B$10:$AK$405,source_salaires!$P$9,FALSE),""),"")</f>
        <v/>
      </c>
      <c r="Q19" s="254" t="str">
        <f>IF(AH19&lt;&gt;"",IFERROR(VLOOKUP(AG19,source_salaires!$B$10:$AK$405,source_salaires!$Q$9,FALSE),""),"")</f>
        <v/>
      </c>
      <c r="R19" s="255" t="str">
        <f>IF(AH19&lt;&gt;"",IFERROR(VLOOKUP(AG19,source_salaires!$B$10:$AK$405,source_salaires!$R$9,FALSE),""),"")</f>
        <v/>
      </c>
      <c r="S19" s="253" t="str">
        <f>IF(AH19&lt;&gt;"",IFERROR(VLOOKUP(AG19,source_salaires!$B$10:$AK$405,source_salaires!$S$9,FALSE),""),"")</f>
        <v/>
      </c>
      <c r="T19" s="256" t="str">
        <f>IF(AH19&lt;&gt;"",IFERROR(VLOOKUP(AG19,source_salaires!$B$10:$AK$405,source_salaires!$T$9,FALSE),""),"")</f>
        <v/>
      </c>
      <c r="U19" s="256">
        <f>IFERROR(IF(AH19&lt;&gt;"",VLOOKUP(AG19,source_salaires!$B$10:$AK$405,source_salaires!$U$9,FALSE),"")+IF(AH19&lt;&gt;"",IFERROR(VLOOKUP(AG19,source_salaires!$B$10:$AK$405,source_salaires!$V$9,FALSE),""),"")+IF(AH19&lt;&gt;"",IFERROR(VLOOKUP(AG19,source_salaires!$B$10:$AK$405,source_salaires!$W$9,FALSE),""),""),0)</f>
        <v>0</v>
      </c>
      <c r="V19" s="256" t="str">
        <f>IF(AH19&lt;&gt;"",IFERROR(VLOOKUP(AG19,source_salaires!$B$10:$AK$405,source_salaires!$X$9,FALSE),""),"")</f>
        <v/>
      </c>
      <c r="W19" s="256" t="str">
        <f>+IF(AH19&lt;&gt;"",IFERROR(VLOOKUP(AG19,source_salaires!$B$10:$AK$405,source_salaires!$Y$9,FALSE),""),"")</f>
        <v/>
      </c>
      <c r="X19" s="256" t="str">
        <f>IF(AH19&lt;&gt;"",IFERROR(VLOOKUP(AG19,source_salaires!$B$10:$AK$405,source_salaires!$Z$9,FALSE),""),"")</f>
        <v/>
      </c>
      <c r="Y19" s="256">
        <f t="shared" si="0"/>
        <v>0</v>
      </c>
      <c r="Z19" s="256" t="str">
        <f>+IF(AH19&lt;&gt;"",IFERROR(VLOOKUP(AG19,source_salaires!$B$10:$AK$405,source_salaires!$AB$9,FALSE),""),"")</f>
        <v/>
      </c>
      <c r="AA19" s="256" t="str">
        <f>IF(AH19&lt;&gt;"",IFERROR(VLOOKUP(AG19,source_salaires!$B$10:$AK$405,source_salaires!$AC$9,FALSE),""),"")</f>
        <v/>
      </c>
      <c r="AB19" s="256" t="str">
        <f>+IF(AH19&lt;&gt;"",IFERROR(VLOOKUP(AG19,source_salaires!$B$10:$AK$405,source_salaires!$AC$9,FALSE),""),"")</f>
        <v/>
      </c>
      <c r="AC19" s="256" t="str">
        <f>IF(AH19&lt;&gt;"",IFERROR(VLOOKUP(AG19,source_salaires!$B$10:$AK$405,source_salaires!$AE$9,FALSE),""),"")</f>
        <v/>
      </c>
      <c r="AD19" s="256">
        <f t="shared" si="1"/>
        <v>0</v>
      </c>
      <c r="AE19" s="256" t="str">
        <f>IF(AH19&lt;&gt;"",IFERROR(VLOOKUP(AG19,source_salaires!$B$10:$AK$405,source_salaires!$AK$9,FALSE),""),"")</f>
        <v/>
      </c>
      <c r="AG19" s="420" t="str">
        <f t="shared" si="2"/>
        <v/>
      </c>
      <c r="AH19" s="247"/>
    </row>
    <row r="20" spans="1:38" s="88" customFormat="1" ht="25" customHeight="1" x14ac:dyDescent="0.15">
      <c r="A20" s="398">
        <f t="shared" si="3"/>
        <v>47</v>
      </c>
      <c r="B20" s="245"/>
      <c r="C20" s="643" t="str">
        <f>IF(AH20&lt;&gt;"",IFERROR(VLOOKUP(AG20,source_salaires!$B$10:$AK$405,source_salaires!$E$9,FALSE),""),"")&amp;" "&amp;IF(AH20&lt;&gt;"",IFERROR(VLOOKUP(AG20,source_salaires!$B$10:$AK$405,source_salaires!$F$9,FALSE),""),"")</f>
        <v xml:space="preserve"> </v>
      </c>
      <c r="D20" s="644"/>
      <c r="E20" s="644"/>
      <c r="F20" s="644"/>
      <c r="G20" s="644"/>
      <c r="H20" s="645"/>
      <c r="I20" s="248" t="str">
        <f>IF(AH20&lt;&gt;"",IFERROR(VLOOKUP(AG20,source_salaires!$B$10:$AK$405,source_salaires!$H$9,FALSE),""),"")</f>
        <v/>
      </c>
      <c r="J20" s="249" t="str">
        <f>IF(AH20&lt;&gt;"",IFERROR(VLOOKUP(AG20,source_salaires!$B$10:$AK$405,source_salaires!$I$9,FALSE),""),"")</f>
        <v/>
      </c>
      <c r="K20" s="250" t="str">
        <f>IF(AH20&lt;&gt;"",IFERROR(VLOOKUP(AG20,source_salaires!$B$10:$AK$405,source_salaires!$J$9,FALSE),""),"")</f>
        <v/>
      </c>
      <c r="L20" s="251" t="str">
        <f>IF(AH20&lt;&gt;"",IFERROR(VLOOKUP(AG20,source_salaires!$B$10:$AK$405,source_salaires!$K$9,FALSE),""),"")</f>
        <v/>
      </c>
      <c r="M20" s="252" t="str">
        <f>IF(AH20&lt;&gt;"",IFERROR(VLOOKUP(AG20,source_salaires!$B$10:$AK$405,source_salaires!$L$9,FALSE),""),"")</f>
        <v/>
      </c>
      <c r="N20" s="252" t="str">
        <f>IF(AH20&lt;&gt;"",IFERROR(VLOOKUP(AG20,source_salaires!$B$10:$AK$405,source_salaires!$M$9,FALSE),""),"")</f>
        <v/>
      </c>
      <c r="O20" s="252" t="str">
        <f>IF(AH20&lt;&gt;"",IFERROR(VLOOKUP(AG20,source_salaires!$B$10:$AK$405,source_salaires!$O$9,FALSE),""),"")</f>
        <v/>
      </c>
      <c r="P20" s="253" t="str">
        <f>IF(AH20&lt;&gt;"",IFERROR(VLOOKUP(AG20,source_salaires!$B$10:$AK$405,source_salaires!$P$9,FALSE),""),"")</f>
        <v/>
      </c>
      <c r="Q20" s="254" t="str">
        <f>IF(AH20&lt;&gt;"",IFERROR(VLOOKUP(AG20,source_salaires!$B$10:$AK$405,source_salaires!$Q$9,FALSE),""),"")</f>
        <v/>
      </c>
      <c r="R20" s="255" t="str">
        <f>IF(AH20&lt;&gt;"",IFERROR(VLOOKUP(AG20,source_salaires!$B$10:$AK$405,source_salaires!$R$9,FALSE),""),"")</f>
        <v/>
      </c>
      <c r="S20" s="253" t="str">
        <f>IF(AH20&lt;&gt;"",IFERROR(VLOOKUP(AG20,source_salaires!$B$10:$AK$405,source_salaires!$S$9,FALSE),""),"")</f>
        <v/>
      </c>
      <c r="T20" s="256" t="str">
        <f>IF(AH20&lt;&gt;"",IFERROR(VLOOKUP(AG20,source_salaires!$B$10:$AK$405,source_salaires!$T$9,FALSE),""),"")</f>
        <v/>
      </c>
      <c r="U20" s="256">
        <f>IFERROR(IF(AH20&lt;&gt;"",VLOOKUP(AG20,source_salaires!$B$10:$AK$405,source_salaires!$U$9,FALSE),"")+IF(AH20&lt;&gt;"",IFERROR(VLOOKUP(AG20,source_salaires!$B$10:$AK$405,source_salaires!$V$9,FALSE),""),"")+IF(AH20&lt;&gt;"",IFERROR(VLOOKUP(AG20,source_salaires!$B$10:$AK$405,source_salaires!$W$9,FALSE),""),""),0)</f>
        <v>0</v>
      </c>
      <c r="V20" s="256" t="str">
        <f>IF(AH20&lt;&gt;"",IFERROR(VLOOKUP(AG20,source_salaires!$B$10:$AK$405,source_salaires!$X$9,FALSE),""),"")</f>
        <v/>
      </c>
      <c r="W20" s="256" t="str">
        <f>+IF(AH20&lt;&gt;"",IFERROR(VLOOKUP(AG20,source_salaires!$B$10:$AK$405,source_salaires!$Y$9,FALSE),""),"")</f>
        <v/>
      </c>
      <c r="X20" s="256" t="str">
        <f>IF(AH20&lt;&gt;"",IFERROR(VLOOKUP(AG20,source_salaires!$B$10:$AK$405,source_salaires!$Z$9,FALSE),""),"")</f>
        <v/>
      </c>
      <c r="Y20" s="256">
        <f t="shared" si="0"/>
        <v>0</v>
      </c>
      <c r="Z20" s="256" t="str">
        <f>+IF(AH20&lt;&gt;"",IFERROR(VLOOKUP(AG20,source_salaires!$B$10:$AK$405,source_salaires!$AB$9,FALSE),""),"")</f>
        <v/>
      </c>
      <c r="AA20" s="256" t="str">
        <f>IF(AH20&lt;&gt;"",IFERROR(VLOOKUP(AG20,source_salaires!$B$10:$AK$405,source_salaires!$AC$9,FALSE),""),"")</f>
        <v/>
      </c>
      <c r="AB20" s="256" t="str">
        <f>+IF(AH20&lt;&gt;"",IFERROR(VLOOKUP(AG20,source_salaires!$B$10:$AK$405,source_salaires!$AC$9,FALSE),""),"")</f>
        <v/>
      </c>
      <c r="AC20" s="256" t="str">
        <f>IF(AH20&lt;&gt;"",IFERROR(VLOOKUP(AG20,source_salaires!$B$10:$AK$405,source_salaires!$AE$9,FALSE),""),"")</f>
        <v/>
      </c>
      <c r="AD20" s="256">
        <f t="shared" si="1"/>
        <v>0</v>
      </c>
      <c r="AE20" s="256" t="str">
        <f>IF(AH20&lt;&gt;"",IFERROR(VLOOKUP(AG20,source_salaires!$B$10:$AK$405,source_salaires!$AK$9,FALSE),""),"")</f>
        <v/>
      </c>
      <c r="AG20" s="420" t="str">
        <f t="shared" si="2"/>
        <v/>
      </c>
      <c r="AH20" s="247"/>
    </row>
    <row r="21" spans="1:38" s="88" customFormat="1" ht="25" customHeight="1" x14ac:dyDescent="0.15">
      <c r="A21" s="398">
        <f t="shared" si="3"/>
        <v>48</v>
      </c>
      <c r="B21" s="245"/>
      <c r="C21" s="643" t="str">
        <f>IF(AH21&lt;&gt;"",IFERROR(VLOOKUP(AG21,source_salaires!$B$10:$AK$405,source_salaires!$E$9,FALSE),""),"")&amp;" "&amp;IF(AH21&lt;&gt;"",IFERROR(VLOOKUP(AG21,source_salaires!$B$10:$AK$405,source_salaires!$F$9,FALSE),""),"")</f>
        <v xml:space="preserve"> </v>
      </c>
      <c r="D21" s="644"/>
      <c r="E21" s="644"/>
      <c r="F21" s="644"/>
      <c r="G21" s="644"/>
      <c r="H21" s="645"/>
      <c r="I21" s="248" t="str">
        <f>IF(AH21&lt;&gt;"",IFERROR(VLOOKUP(AG21,source_salaires!$B$10:$AK$405,source_salaires!$H$9,FALSE),""),"")</f>
        <v/>
      </c>
      <c r="J21" s="249" t="str">
        <f>IF(AH21&lt;&gt;"",IFERROR(VLOOKUP(AG21,source_salaires!$B$10:$AK$405,source_salaires!$I$9,FALSE),""),"")</f>
        <v/>
      </c>
      <c r="K21" s="250" t="str">
        <f>IF(AH21&lt;&gt;"",IFERROR(VLOOKUP(AG21,source_salaires!$B$10:$AK$405,source_salaires!$J$9,FALSE),""),"")</f>
        <v/>
      </c>
      <c r="L21" s="251" t="str">
        <f>IF(AH21&lt;&gt;"",IFERROR(VLOOKUP(AG21,source_salaires!$B$10:$AK$405,source_salaires!$K$9,FALSE),""),"")</f>
        <v/>
      </c>
      <c r="M21" s="252" t="str">
        <f>IF(AH21&lt;&gt;"",IFERROR(VLOOKUP(AG21,source_salaires!$B$10:$AK$405,source_salaires!$L$9,FALSE),""),"")</f>
        <v/>
      </c>
      <c r="N21" s="252" t="str">
        <f>IF(AH21&lt;&gt;"",IFERROR(VLOOKUP(AG21,source_salaires!$B$10:$AK$405,source_salaires!$M$9,FALSE),""),"")</f>
        <v/>
      </c>
      <c r="O21" s="252" t="str">
        <f>IF(AH21&lt;&gt;"",IFERROR(VLOOKUP(AG21,source_salaires!$B$10:$AK$405,source_salaires!$O$9,FALSE),""),"")</f>
        <v/>
      </c>
      <c r="P21" s="253" t="str">
        <f>IF(AH21&lt;&gt;"",IFERROR(VLOOKUP(AG21,source_salaires!$B$10:$AK$405,source_salaires!$P$9,FALSE),""),"")</f>
        <v/>
      </c>
      <c r="Q21" s="254" t="str">
        <f>IF(AH21&lt;&gt;"",IFERROR(VLOOKUP(AG21,source_salaires!$B$10:$AK$405,source_salaires!$Q$9,FALSE),""),"")</f>
        <v/>
      </c>
      <c r="R21" s="255" t="str">
        <f>IF(AH21&lt;&gt;"",IFERROR(VLOOKUP(AG21,source_salaires!$B$10:$AK$405,source_salaires!$R$9,FALSE),""),"")</f>
        <v/>
      </c>
      <c r="S21" s="253" t="str">
        <f>IF(AH21&lt;&gt;"",IFERROR(VLOOKUP(AG21,source_salaires!$B$10:$AK$405,source_salaires!$S$9,FALSE),""),"")</f>
        <v/>
      </c>
      <c r="T21" s="256" t="str">
        <f>IF(AH21&lt;&gt;"",IFERROR(VLOOKUP(AG21,source_salaires!$B$10:$AK$405,source_salaires!$T$9,FALSE),""),"")</f>
        <v/>
      </c>
      <c r="U21" s="256">
        <f>IFERROR(IF(AH21&lt;&gt;"",VLOOKUP(AG21,source_salaires!$B$10:$AK$405,source_salaires!$U$9,FALSE),"")+IF(AH21&lt;&gt;"",IFERROR(VLOOKUP(AG21,source_salaires!$B$10:$AK$405,source_salaires!$V$9,FALSE),""),"")+IF(AH21&lt;&gt;"",IFERROR(VLOOKUP(AG21,source_salaires!$B$10:$AK$405,source_salaires!$W$9,FALSE),""),""),0)</f>
        <v>0</v>
      </c>
      <c r="V21" s="256" t="str">
        <f>IF(AH21&lt;&gt;"",IFERROR(VLOOKUP(AG21,source_salaires!$B$10:$AK$405,source_salaires!$X$9,FALSE),""),"")</f>
        <v/>
      </c>
      <c r="W21" s="256" t="str">
        <f>+IF(AH21&lt;&gt;"",IFERROR(VLOOKUP(AG21,source_salaires!$B$10:$AK$405,source_salaires!$Y$9,FALSE),""),"")</f>
        <v/>
      </c>
      <c r="X21" s="256" t="str">
        <f>IF(AH21&lt;&gt;"",IFERROR(VLOOKUP(AG21,source_salaires!$B$10:$AK$405,source_salaires!$Z$9,FALSE),""),"")</f>
        <v/>
      </c>
      <c r="Y21" s="256">
        <f t="shared" si="0"/>
        <v>0</v>
      </c>
      <c r="Z21" s="256" t="str">
        <f>+IF(AH21&lt;&gt;"",IFERROR(VLOOKUP(AG21,source_salaires!$B$10:$AK$405,source_salaires!$AB$9,FALSE),""),"")</f>
        <v/>
      </c>
      <c r="AA21" s="256" t="str">
        <f>IF(AH21&lt;&gt;"",IFERROR(VLOOKUP(AG21,source_salaires!$B$10:$AK$405,source_salaires!$AC$9,FALSE),""),"")</f>
        <v/>
      </c>
      <c r="AB21" s="256" t="str">
        <f>+IF(AH21&lt;&gt;"",IFERROR(VLOOKUP(AG21,source_salaires!$B$10:$AK$405,source_salaires!$AC$9,FALSE),""),"")</f>
        <v/>
      </c>
      <c r="AC21" s="256" t="str">
        <f>IF(AH21&lt;&gt;"",IFERROR(VLOOKUP(AG21,source_salaires!$B$10:$AK$405,source_salaires!$AE$9,FALSE),""),"")</f>
        <v/>
      </c>
      <c r="AD21" s="256">
        <f t="shared" si="1"/>
        <v>0</v>
      </c>
      <c r="AE21" s="256" t="str">
        <f>IF(AH21&lt;&gt;"",IFERROR(VLOOKUP(AG21,source_salaires!$B$10:$AK$405,source_salaires!$AK$9,FALSE),""),"")</f>
        <v/>
      </c>
      <c r="AG21" s="420" t="str">
        <f t="shared" si="2"/>
        <v/>
      </c>
      <c r="AH21" s="247"/>
    </row>
    <row r="22" spans="1:38" s="88" customFormat="1" ht="25" customHeight="1" x14ac:dyDescent="0.15">
      <c r="A22" s="398">
        <f t="shared" si="3"/>
        <v>49</v>
      </c>
      <c r="B22" s="245"/>
      <c r="C22" s="643" t="str">
        <f>IF(AH22&lt;&gt;"",IFERROR(VLOOKUP(AG22,source_salaires!$B$10:$AK$405,source_salaires!$E$9,FALSE),""),"")&amp;" "&amp;IF(AH22&lt;&gt;"",IFERROR(VLOOKUP(AG22,source_salaires!$B$10:$AK$405,source_salaires!$F$9,FALSE),""),"")</f>
        <v xml:space="preserve"> </v>
      </c>
      <c r="D22" s="644"/>
      <c r="E22" s="644"/>
      <c r="F22" s="644"/>
      <c r="G22" s="644"/>
      <c r="H22" s="645"/>
      <c r="I22" s="248" t="str">
        <f>IF(AH22&lt;&gt;"",IFERROR(VLOOKUP(AG22,source_salaires!$B$10:$AK$405,source_salaires!$H$9,FALSE),""),"")</f>
        <v/>
      </c>
      <c r="J22" s="249" t="str">
        <f>IF(AH22&lt;&gt;"",IFERROR(VLOOKUP(AG22,source_salaires!$B$10:$AK$405,source_salaires!$I$9,FALSE),""),"")</f>
        <v/>
      </c>
      <c r="K22" s="250" t="str">
        <f>IF(AH22&lt;&gt;"",IFERROR(VLOOKUP(AG22,source_salaires!$B$10:$AK$405,source_salaires!$J$9,FALSE),""),"")</f>
        <v/>
      </c>
      <c r="L22" s="251" t="str">
        <f>IF(AH22&lt;&gt;"",IFERROR(VLOOKUP(AG22,source_salaires!$B$10:$AK$405,source_salaires!$K$9,FALSE),""),"")</f>
        <v/>
      </c>
      <c r="M22" s="252" t="str">
        <f>IF(AH22&lt;&gt;"",IFERROR(VLOOKUP(AG22,source_salaires!$B$10:$AK$405,source_salaires!$L$9,FALSE),""),"")</f>
        <v/>
      </c>
      <c r="N22" s="252" t="str">
        <f>IF(AH22&lt;&gt;"",IFERROR(VLOOKUP(AG22,source_salaires!$B$10:$AK$405,source_salaires!$M$9,FALSE),""),"")</f>
        <v/>
      </c>
      <c r="O22" s="252" t="str">
        <f>IF(AH22&lt;&gt;"",IFERROR(VLOOKUP(AG22,source_salaires!$B$10:$AK$405,source_salaires!$O$9,FALSE),""),"")</f>
        <v/>
      </c>
      <c r="P22" s="253" t="str">
        <f>IF(AH22&lt;&gt;"",IFERROR(VLOOKUP(AG22,source_salaires!$B$10:$AK$405,source_salaires!$P$9,FALSE),""),"")</f>
        <v/>
      </c>
      <c r="Q22" s="254" t="str">
        <f>IF(AH22&lt;&gt;"",IFERROR(VLOOKUP(AG22,source_salaires!$B$10:$AK$405,source_salaires!$Q$9,FALSE),""),"")</f>
        <v/>
      </c>
      <c r="R22" s="255" t="str">
        <f>IF(AH22&lt;&gt;"",IFERROR(VLOOKUP(AG22,source_salaires!$B$10:$AK$405,source_salaires!$R$9,FALSE),""),"")</f>
        <v/>
      </c>
      <c r="S22" s="253" t="str">
        <f>IF(AH22&lt;&gt;"",IFERROR(VLOOKUP(AG22,source_salaires!$B$10:$AK$405,source_salaires!$S$9,FALSE),""),"")</f>
        <v/>
      </c>
      <c r="T22" s="256" t="str">
        <f>IF(AH22&lt;&gt;"",IFERROR(VLOOKUP(AG22,source_salaires!$B$10:$AK$405,source_salaires!$T$9,FALSE),""),"")</f>
        <v/>
      </c>
      <c r="U22" s="256">
        <f>IFERROR(IF(AH22&lt;&gt;"",VLOOKUP(AG22,source_salaires!$B$10:$AK$405,source_salaires!$U$9,FALSE),"")+IF(AH22&lt;&gt;"",IFERROR(VLOOKUP(AG22,source_salaires!$B$10:$AK$405,source_salaires!$V$9,FALSE),""),"")+IF(AH22&lt;&gt;"",IFERROR(VLOOKUP(AG22,source_salaires!$B$10:$AK$405,source_salaires!$W$9,FALSE),""),""),0)</f>
        <v>0</v>
      </c>
      <c r="V22" s="256" t="str">
        <f>IF(AH22&lt;&gt;"",IFERROR(VLOOKUP(AG22,source_salaires!$B$10:$AK$405,source_salaires!$X$9,FALSE),""),"")</f>
        <v/>
      </c>
      <c r="W22" s="256" t="str">
        <f>+IF(AH22&lt;&gt;"",IFERROR(VLOOKUP(AG22,source_salaires!$B$10:$AK$405,source_salaires!$Y$9,FALSE),""),"")</f>
        <v/>
      </c>
      <c r="X22" s="256" t="str">
        <f>IF(AH22&lt;&gt;"",IFERROR(VLOOKUP(AG22,source_salaires!$B$10:$AK$405,source_salaires!$Z$9,FALSE),""),"")</f>
        <v/>
      </c>
      <c r="Y22" s="256">
        <f t="shared" si="0"/>
        <v>0</v>
      </c>
      <c r="Z22" s="256" t="str">
        <f>+IF(AH22&lt;&gt;"",IFERROR(VLOOKUP(AG22,source_salaires!$B$10:$AK$405,source_salaires!$AB$9,FALSE),""),"")</f>
        <v/>
      </c>
      <c r="AA22" s="256" t="str">
        <f>IF(AH22&lt;&gt;"",IFERROR(VLOOKUP(AG22,source_salaires!$B$10:$AK$405,source_salaires!$AC$9,FALSE),""),"")</f>
        <v/>
      </c>
      <c r="AB22" s="256" t="str">
        <f>+IF(AH22&lt;&gt;"",IFERROR(VLOOKUP(AG22,source_salaires!$B$10:$AK$405,source_salaires!$AC$9,FALSE),""),"")</f>
        <v/>
      </c>
      <c r="AC22" s="256" t="str">
        <f>IF(AH22&lt;&gt;"",IFERROR(VLOOKUP(AG22,source_salaires!$B$10:$AK$405,source_salaires!$AE$9,FALSE),""),"")</f>
        <v/>
      </c>
      <c r="AD22" s="256">
        <f t="shared" si="1"/>
        <v>0</v>
      </c>
      <c r="AE22" s="256" t="str">
        <f>IF(AH22&lt;&gt;"",IFERROR(VLOOKUP(AG22,source_salaires!$B$10:$AK$405,source_salaires!$AK$9,FALSE),""),"")</f>
        <v/>
      </c>
      <c r="AG22" s="420" t="str">
        <f t="shared" si="2"/>
        <v/>
      </c>
      <c r="AH22" s="247"/>
    </row>
    <row r="23" spans="1:38" s="88" customFormat="1" ht="25" customHeight="1" x14ac:dyDescent="0.15">
      <c r="A23" s="398">
        <f t="shared" si="3"/>
        <v>50</v>
      </c>
      <c r="B23" s="245"/>
      <c r="C23" s="643" t="str">
        <f>IF(AH23&lt;&gt;"",IFERROR(VLOOKUP(AG23,source_salaires!$B$10:$AK$405,source_salaires!$E$9,FALSE),""),"")&amp;" "&amp;IF(AH23&lt;&gt;"",IFERROR(VLOOKUP(AG23,source_salaires!$B$10:$AK$405,source_salaires!$F$9,FALSE),""),"")</f>
        <v xml:space="preserve"> </v>
      </c>
      <c r="D23" s="644"/>
      <c r="E23" s="644"/>
      <c r="F23" s="644"/>
      <c r="G23" s="644"/>
      <c r="H23" s="645"/>
      <c r="I23" s="257" t="str">
        <f>IF(AH23&lt;&gt;"",IFERROR(VLOOKUP(AG23,source_salaires!$B$10:$AK$405,source_salaires!$H$9,FALSE),""),"")</f>
        <v/>
      </c>
      <c r="J23" s="258" t="str">
        <f>IF(AH23&lt;&gt;"",IFERROR(VLOOKUP(AG23,source_salaires!$B$10:$AK$405,source_salaires!$I$9,FALSE),""),"")</f>
        <v/>
      </c>
      <c r="K23" s="259" t="str">
        <f>IF(AH23&lt;&gt;"",IFERROR(VLOOKUP(AG23,source_salaires!$B$10:$AK$405,source_salaires!$J$9,FALSE),""),"")</f>
        <v/>
      </c>
      <c r="L23" s="251" t="str">
        <f>IF(AH23&lt;&gt;"",IFERROR(VLOOKUP(AG23,source_salaires!$B$10:$AK$405,source_salaires!$K$9,FALSE),""),"")</f>
        <v/>
      </c>
      <c r="M23" s="251" t="str">
        <f>IF(AH23&lt;&gt;"",IFERROR(VLOOKUP(AG23,source_salaires!$B$10:$AK$405,source_salaires!$L$9,FALSE),""),"")</f>
        <v/>
      </c>
      <c r="N23" s="251" t="str">
        <f>IF(AH23&lt;&gt;"",IFERROR(VLOOKUP(AG23,source_salaires!$B$10:$AK$405,source_salaires!$M$9,FALSE),""),"")</f>
        <v/>
      </c>
      <c r="O23" s="251" t="str">
        <f>IF(AH23&lt;&gt;"",IFERROR(VLOOKUP(AG23,source_salaires!$B$10:$AK$405,source_salaires!$O$9,FALSE),""),"")</f>
        <v/>
      </c>
      <c r="P23" s="253" t="str">
        <f>IF(AH23&lt;&gt;"",IFERROR(VLOOKUP(AG23,source_salaires!$B$10:$AK$405,source_salaires!$P$9,FALSE),""),"")</f>
        <v/>
      </c>
      <c r="Q23" s="254" t="str">
        <f>IF(AH23&lt;&gt;"",IFERROR(VLOOKUP(AG23,source_salaires!$B$10:$AK$405,source_salaires!$Q$9,FALSE),""),"")</f>
        <v/>
      </c>
      <c r="R23" s="255" t="str">
        <f>IF(AH23&lt;&gt;"",IFERROR(VLOOKUP(AG23,source_salaires!$B$10:$AK$405,source_salaires!$R$9,FALSE),""),"")</f>
        <v/>
      </c>
      <c r="S23" s="253" t="str">
        <f>IF(AH23&lt;&gt;"",IFERROR(VLOOKUP(AG23,source_salaires!$B$10:$AK$405,source_salaires!$S$9,FALSE),""),"")</f>
        <v/>
      </c>
      <c r="T23" s="256" t="str">
        <f>IF(AH23&lt;&gt;"",IFERROR(VLOOKUP(AG23,source_salaires!$B$10:$AK$405,source_salaires!$T$9,FALSE),""),"")</f>
        <v/>
      </c>
      <c r="U23" s="256">
        <f>IFERROR(IF(AH23&lt;&gt;"",VLOOKUP(AG23,source_salaires!$B$10:$AK$405,source_salaires!$U$9,FALSE),"")+IF(AH23&lt;&gt;"",IFERROR(VLOOKUP(AG23,source_salaires!$B$10:$AK$405,source_salaires!$V$9,FALSE),""),"")+IF(AH23&lt;&gt;"",IFERROR(VLOOKUP(AG23,source_salaires!$B$10:$AK$405,source_salaires!$W$9,FALSE),""),""),0)</f>
        <v>0</v>
      </c>
      <c r="V23" s="256" t="str">
        <f>IF(AH23&lt;&gt;"",IFERROR(VLOOKUP(AG23,source_salaires!$B$10:$AK$405,source_salaires!$X$9,FALSE),""),"")</f>
        <v/>
      </c>
      <c r="W23" s="256" t="str">
        <f>+IF(AH23&lt;&gt;"",IFERROR(VLOOKUP(AG23,source_salaires!$B$10:$AK$405,source_salaires!$Y$9,FALSE),""),"")</f>
        <v/>
      </c>
      <c r="X23" s="256" t="str">
        <f>IF(AH23&lt;&gt;"",IFERROR(VLOOKUP(AG23,source_salaires!$B$10:$AK$405,source_salaires!$Z$9,FALSE),""),"")</f>
        <v/>
      </c>
      <c r="Y23" s="256">
        <f t="shared" si="0"/>
        <v>0</v>
      </c>
      <c r="Z23" s="256" t="str">
        <f>+IF(AH23&lt;&gt;"",IFERROR(VLOOKUP(AG23,source_salaires!$B$10:$AK$405,source_salaires!$AB$9,FALSE),""),"")</f>
        <v/>
      </c>
      <c r="AA23" s="256" t="str">
        <f>IF(AH23&lt;&gt;"",IFERROR(VLOOKUP(AG23,source_salaires!$B$10:$AK$405,source_salaires!$AC$9,FALSE),""),"")</f>
        <v/>
      </c>
      <c r="AB23" s="256" t="str">
        <f>+IF(AH23&lt;&gt;"",IFERROR(VLOOKUP(AG23,source_salaires!$B$10:$AK$405,source_salaires!$AC$9,FALSE),""),"")</f>
        <v/>
      </c>
      <c r="AC23" s="256" t="str">
        <f>IF(AH23&lt;&gt;"",IFERROR(VLOOKUP(AG23,source_salaires!$B$10:$AK$405,source_salaires!$AE$9,FALSE),""),"")</f>
        <v/>
      </c>
      <c r="AD23" s="256">
        <f t="shared" si="1"/>
        <v>0</v>
      </c>
      <c r="AE23" s="256" t="str">
        <f>IF(AH23&lt;&gt;"",IFERROR(VLOOKUP(AG23,source_salaires!$B$10:$AK$405,source_salaires!$AK$9,FALSE),""),"")</f>
        <v/>
      </c>
      <c r="AG23" s="420" t="str">
        <f t="shared" si="2"/>
        <v/>
      </c>
      <c r="AH23" s="247"/>
    </row>
    <row r="24" spans="1:38" s="88" customFormat="1" ht="25" customHeight="1" x14ac:dyDescent="0.15">
      <c r="A24" s="398">
        <f t="shared" si="3"/>
        <v>51</v>
      </c>
      <c r="B24" s="245"/>
      <c r="C24" s="643" t="str">
        <f>IF(AH24&lt;&gt;"",IFERROR(VLOOKUP(AG24,source_salaires!$B$10:$AK$405,source_salaires!$E$9,FALSE),""),"")&amp;" "&amp;IF(AH24&lt;&gt;"",IFERROR(VLOOKUP(AG24,source_salaires!$B$10:$AK$405,source_salaires!$F$9,FALSE),""),"")</f>
        <v xml:space="preserve"> </v>
      </c>
      <c r="D24" s="644"/>
      <c r="E24" s="644"/>
      <c r="F24" s="644"/>
      <c r="G24" s="644"/>
      <c r="H24" s="645"/>
      <c r="I24" s="257" t="str">
        <f>IF(AH24&lt;&gt;"",IFERROR(VLOOKUP(AG24,source_salaires!$B$10:$AK$405,source_salaires!$H$9,FALSE),""),"")</f>
        <v/>
      </c>
      <c r="J24" s="258" t="str">
        <f>IF(AH24&lt;&gt;"",IFERROR(VLOOKUP(AG24,source_salaires!$B$10:$AK$405,source_salaires!$I$9,FALSE),""),"")</f>
        <v/>
      </c>
      <c r="K24" s="259" t="str">
        <f>IF(AH24&lt;&gt;"",IFERROR(VLOOKUP(AG24,source_salaires!$B$10:$AK$405,source_salaires!$J$9,FALSE),""),"")</f>
        <v/>
      </c>
      <c r="L24" s="251" t="str">
        <f>IF(AH24&lt;&gt;"",IFERROR(VLOOKUP(AG24,source_salaires!$B$10:$AK$405,source_salaires!$K$9,FALSE),""),"")</f>
        <v/>
      </c>
      <c r="M24" s="251" t="str">
        <f>IF(AH24&lt;&gt;"",IFERROR(VLOOKUP(AG24,source_salaires!$B$10:$AK$405,source_salaires!$L$9,FALSE),""),"")</f>
        <v/>
      </c>
      <c r="N24" s="251" t="str">
        <f>IF(AH24&lt;&gt;"",IFERROR(VLOOKUP(AG24,source_salaires!$B$10:$AK$405,source_salaires!$M$9,FALSE),""),"")</f>
        <v/>
      </c>
      <c r="O24" s="251" t="str">
        <f>IF(AH24&lt;&gt;"",IFERROR(VLOOKUP(AG24,source_salaires!$B$10:$AK$405,source_salaires!$O$9,FALSE),""),"")</f>
        <v/>
      </c>
      <c r="P24" s="253" t="str">
        <f>IF(AH24&lt;&gt;"",IFERROR(VLOOKUP(AG24,source_salaires!$B$10:$AK$405,source_salaires!$P$9,FALSE),""),"")</f>
        <v/>
      </c>
      <c r="Q24" s="254" t="str">
        <f>IF(AH24&lt;&gt;"",IFERROR(VLOOKUP(AG24,source_salaires!$B$10:$AK$405,source_salaires!$Q$9,FALSE),""),"")</f>
        <v/>
      </c>
      <c r="R24" s="255" t="str">
        <f>IF(AH24&lt;&gt;"",IFERROR(VLOOKUP(AG24,source_salaires!$B$10:$AK$405,source_salaires!$R$9,FALSE),""),"")</f>
        <v/>
      </c>
      <c r="S24" s="253" t="str">
        <f>IF(AH24&lt;&gt;"",IFERROR(VLOOKUP(AG24,source_salaires!$B$10:$AK$405,source_salaires!$S$9,FALSE),""),"")</f>
        <v/>
      </c>
      <c r="T24" s="256" t="str">
        <f>IF(AH24&lt;&gt;"",IFERROR(VLOOKUP(AG24,source_salaires!$B$10:$AK$405,source_salaires!$T$9,FALSE),""),"")</f>
        <v/>
      </c>
      <c r="U24" s="256">
        <f>IFERROR(IF(AH24&lt;&gt;"",VLOOKUP(AG24,source_salaires!$B$10:$AK$405,source_salaires!$U$9,FALSE),"")+IF(AH24&lt;&gt;"",IFERROR(VLOOKUP(AG24,source_salaires!$B$10:$AK$405,source_salaires!$V$9,FALSE),""),"")+IF(AH24&lt;&gt;"",IFERROR(VLOOKUP(AG24,source_salaires!$B$10:$AK$405,source_salaires!$W$9,FALSE),""),""),0)</f>
        <v>0</v>
      </c>
      <c r="V24" s="256" t="str">
        <f>IF(AH24&lt;&gt;"",IFERROR(VLOOKUP(AG24,source_salaires!$B$10:$AK$405,source_salaires!$X$9,FALSE),""),"")</f>
        <v/>
      </c>
      <c r="W24" s="256" t="str">
        <f>+IF(AH24&lt;&gt;"",IFERROR(VLOOKUP(AG24,source_salaires!$B$10:$AK$405,source_salaires!$Y$9,FALSE),""),"")</f>
        <v/>
      </c>
      <c r="X24" s="256" t="str">
        <f>IF(AH24&lt;&gt;"",IFERROR(VLOOKUP(AG24,source_salaires!$B$10:$AK$405,source_salaires!$Z$9,FALSE),""),"")</f>
        <v/>
      </c>
      <c r="Y24" s="256">
        <f t="shared" si="0"/>
        <v>0</v>
      </c>
      <c r="Z24" s="256" t="str">
        <f>+IF(AH24&lt;&gt;"",IFERROR(VLOOKUP(AG24,source_salaires!$B$10:$AK$405,source_salaires!$AB$9,FALSE),""),"")</f>
        <v/>
      </c>
      <c r="AA24" s="256" t="str">
        <f>IF(AH24&lt;&gt;"",IFERROR(VLOOKUP(AG24,source_salaires!$B$10:$AK$405,source_salaires!$AC$9,FALSE),""),"")</f>
        <v/>
      </c>
      <c r="AB24" s="256" t="str">
        <f>+IF(AH24&lt;&gt;"",IFERROR(VLOOKUP(AG24,source_salaires!$B$10:$AK$405,source_salaires!$AC$9,FALSE),""),"")</f>
        <v/>
      </c>
      <c r="AC24" s="256" t="str">
        <f>IF(AH24&lt;&gt;"",IFERROR(VLOOKUP(AG24,source_salaires!$B$10:$AK$405,source_salaires!$AE$9,FALSE),""),"")</f>
        <v/>
      </c>
      <c r="AD24" s="256">
        <f t="shared" si="1"/>
        <v>0</v>
      </c>
      <c r="AE24" s="256" t="str">
        <f>IF(AH24&lt;&gt;"",IFERROR(VLOOKUP(AG24,source_salaires!$B$10:$AK$405,source_salaires!$AK$9,FALSE),""),"")</f>
        <v/>
      </c>
      <c r="AG24" s="420" t="str">
        <f t="shared" si="2"/>
        <v/>
      </c>
      <c r="AH24" s="247"/>
    </row>
    <row r="25" spans="1:38" s="88" customFormat="1" ht="25" customHeight="1" x14ac:dyDescent="0.15">
      <c r="A25" s="398">
        <f t="shared" si="3"/>
        <v>52</v>
      </c>
      <c r="B25" s="245"/>
      <c r="C25" s="643" t="str">
        <f>IF(AH25&lt;&gt;"",IFERROR(VLOOKUP(AG25,source_salaires!$B$10:$AK$405,source_salaires!$E$9,FALSE),""),"")&amp;" "&amp;IF(AH25&lt;&gt;"",IFERROR(VLOOKUP(AG25,source_salaires!$B$10:$AK$405,source_salaires!$F$9,FALSE),""),"")</f>
        <v xml:space="preserve"> </v>
      </c>
      <c r="D25" s="644"/>
      <c r="E25" s="644"/>
      <c r="F25" s="644"/>
      <c r="G25" s="644"/>
      <c r="H25" s="645"/>
      <c r="I25" s="257" t="str">
        <f>IF(AH25&lt;&gt;"",IFERROR(VLOOKUP(AG25,source_salaires!$B$10:$AK$405,source_salaires!$H$9,FALSE),""),"")</f>
        <v/>
      </c>
      <c r="J25" s="258" t="str">
        <f>IF(AH25&lt;&gt;"",IFERROR(VLOOKUP(AG25,source_salaires!$B$10:$AK$405,source_salaires!$I$9,FALSE),""),"")</f>
        <v/>
      </c>
      <c r="K25" s="259" t="str">
        <f>IF(AH25&lt;&gt;"",IFERROR(VLOOKUP(AG25,source_salaires!$B$10:$AK$405,source_salaires!$J$9,FALSE),""),"")</f>
        <v/>
      </c>
      <c r="L25" s="251" t="str">
        <f>IF(AH25&lt;&gt;"",IFERROR(VLOOKUP(AG25,source_salaires!$B$10:$AK$405,source_salaires!$K$9,FALSE),""),"")</f>
        <v/>
      </c>
      <c r="M25" s="251" t="str">
        <f>IF(AH25&lt;&gt;"",IFERROR(VLOOKUP(AG25,source_salaires!$B$10:$AK$405,source_salaires!$L$9,FALSE),""),"")</f>
        <v/>
      </c>
      <c r="N25" s="251" t="str">
        <f>IF(AH25&lt;&gt;"",IFERROR(VLOOKUP(AG25,source_salaires!$B$10:$AK$405,source_salaires!$M$9,FALSE),""),"")</f>
        <v/>
      </c>
      <c r="O25" s="251" t="str">
        <f>IF(AH25&lt;&gt;"",IFERROR(VLOOKUP(AG25,source_salaires!$B$10:$AK$405,source_salaires!$O$9,FALSE),""),"")</f>
        <v/>
      </c>
      <c r="P25" s="253" t="str">
        <f>IF(AH25&lt;&gt;"",IFERROR(VLOOKUP(AG25,source_salaires!$B$10:$AK$405,source_salaires!$P$9,FALSE),""),"")</f>
        <v/>
      </c>
      <c r="Q25" s="254" t="str">
        <f>IF(AH25&lt;&gt;"",IFERROR(VLOOKUP(AG25,source_salaires!$B$10:$AK$405,source_salaires!$Q$9,FALSE),""),"")</f>
        <v/>
      </c>
      <c r="R25" s="255" t="str">
        <f>IF(AH25&lt;&gt;"",IFERROR(VLOOKUP(AG25,source_salaires!$B$10:$AK$405,source_salaires!$R$9,FALSE),""),"")</f>
        <v/>
      </c>
      <c r="S25" s="253" t="str">
        <f>IF(AH25&lt;&gt;"",IFERROR(VLOOKUP(AG25,source_salaires!$B$10:$AK$405,source_salaires!$S$9,FALSE),""),"")</f>
        <v/>
      </c>
      <c r="T25" s="256" t="str">
        <f>IF(AH25&lt;&gt;"",IFERROR(VLOOKUP(AG25,source_salaires!$B$10:$AK$405,source_salaires!$T$9,FALSE),""),"")</f>
        <v/>
      </c>
      <c r="U25" s="256">
        <f>IFERROR(IF(AH25&lt;&gt;"",VLOOKUP(AG25,source_salaires!$B$10:$AK$405,source_salaires!$U$9,FALSE),"")+IF(AH25&lt;&gt;"",IFERROR(VLOOKUP(AG25,source_salaires!$B$10:$AK$405,source_salaires!$V$9,FALSE),""),"")+IF(AH25&lt;&gt;"",IFERROR(VLOOKUP(AG25,source_salaires!$B$10:$AK$405,source_salaires!$W$9,FALSE),""),""),0)</f>
        <v>0</v>
      </c>
      <c r="V25" s="256" t="str">
        <f>IF(AH25&lt;&gt;"",IFERROR(VLOOKUP(AG25,source_salaires!$B$10:$AK$405,source_salaires!$X$9,FALSE),""),"")</f>
        <v/>
      </c>
      <c r="W25" s="256" t="str">
        <f>+IF(AH25&lt;&gt;"",IFERROR(VLOOKUP(AG25,source_salaires!$B$10:$AK$405,source_salaires!$Y$9,FALSE),""),"")</f>
        <v/>
      </c>
      <c r="X25" s="256" t="str">
        <f>IF(AH25&lt;&gt;"",IFERROR(VLOOKUP(AG25,source_salaires!$B$10:$AK$405,source_salaires!$Z$9,FALSE),""),"")</f>
        <v/>
      </c>
      <c r="Y25" s="256">
        <f t="shared" si="0"/>
        <v>0</v>
      </c>
      <c r="Z25" s="256" t="str">
        <f>+IF(AH25&lt;&gt;"",IFERROR(VLOOKUP(AG25,source_salaires!$B$10:$AK$405,source_salaires!$AB$9,FALSE),""),"")</f>
        <v/>
      </c>
      <c r="AA25" s="256" t="str">
        <f>IF(AH25&lt;&gt;"",IFERROR(VLOOKUP(AG25,source_salaires!$B$10:$AK$405,source_salaires!$AC$9,FALSE),""),"")</f>
        <v/>
      </c>
      <c r="AB25" s="256" t="str">
        <f>+IF(AH25&lt;&gt;"",IFERROR(VLOOKUP(AG25,source_salaires!$B$10:$AK$405,source_salaires!$AC$9,FALSE),""),"")</f>
        <v/>
      </c>
      <c r="AC25" s="256" t="str">
        <f>IF(AH25&lt;&gt;"",IFERROR(VLOOKUP(AG25,source_salaires!$B$10:$AK$405,source_salaires!$AE$9,FALSE),""),"")</f>
        <v/>
      </c>
      <c r="AD25" s="256">
        <f t="shared" si="1"/>
        <v>0</v>
      </c>
      <c r="AE25" s="256" t="str">
        <f>IF(AH25&lt;&gt;"",IFERROR(VLOOKUP(AG25,source_salaires!$B$10:$AK$405,source_salaires!$AK$9,FALSE),""),"")</f>
        <v/>
      </c>
      <c r="AG25" s="420" t="str">
        <f t="shared" si="2"/>
        <v/>
      </c>
      <c r="AH25" s="247"/>
    </row>
    <row r="26" spans="1:38" s="88" customFormat="1" ht="25" customHeight="1" x14ac:dyDescent="0.15">
      <c r="A26" s="398">
        <f t="shared" si="3"/>
        <v>53</v>
      </c>
      <c r="B26" s="245"/>
      <c r="C26" s="643" t="str">
        <f>IF(AH26&lt;&gt;"",IFERROR(VLOOKUP(AG26,source_salaires!$B$10:$AK$405,source_salaires!$E$9,FALSE),""),"")&amp;" "&amp;IF(AH26&lt;&gt;"",IFERROR(VLOOKUP(AG26,source_salaires!$B$10:$AK$405,source_salaires!$F$9,FALSE),""),"")</f>
        <v xml:space="preserve"> </v>
      </c>
      <c r="D26" s="644"/>
      <c r="E26" s="644"/>
      <c r="F26" s="644"/>
      <c r="G26" s="644"/>
      <c r="H26" s="645"/>
      <c r="I26" s="257" t="str">
        <f>IF(AH26&lt;&gt;"",IFERROR(VLOOKUP(AG26,source_salaires!$B$10:$AK$405,source_salaires!$H$9,FALSE),""),"")</f>
        <v/>
      </c>
      <c r="J26" s="258" t="str">
        <f>IF(AH26&lt;&gt;"",IFERROR(VLOOKUP(AG26,source_salaires!$B$10:$AK$405,source_salaires!$I$9,FALSE),""),"")</f>
        <v/>
      </c>
      <c r="K26" s="259" t="str">
        <f>IF(AH26&lt;&gt;"",IFERROR(VLOOKUP(AG26,source_salaires!$B$10:$AK$405,source_salaires!$J$9,FALSE),""),"")</f>
        <v/>
      </c>
      <c r="L26" s="251" t="str">
        <f>IF(AH26&lt;&gt;"",IFERROR(VLOOKUP(AG26,source_salaires!$B$10:$AK$405,source_salaires!$K$9,FALSE),""),"")</f>
        <v/>
      </c>
      <c r="M26" s="251" t="str">
        <f>IF(AH26&lt;&gt;"",IFERROR(VLOOKUP(AG26,source_salaires!$B$10:$AK$405,source_salaires!$L$9,FALSE),""),"")</f>
        <v/>
      </c>
      <c r="N26" s="251" t="str">
        <f>IF(AH26&lt;&gt;"",IFERROR(VLOOKUP(AG26,source_salaires!$B$10:$AK$405,source_salaires!$M$9,FALSE),""),"")</f>
        <v/>
      </c>
      <c r="O26" s="251" t="str">
        <f>IF(AH26&lt;&gt;"",IFERROR(VLOOKUP(AG26,source_salaires!$B$10:$AK$405,source_salaires!$O$9,FALSE),""),"")</f>
        <v/>
      </c>
      <c r="P26" s="253" t="str">
        <f>IF(AH26&lt;&gt;"",IFERROR(VLOOKUP(AG26,source_salaires!$B$10:$AK$405,source_salaires!$P$9,FALSE),""),"")</f>
        <v/>
      </c>
      <c r="Q26" s="254" t="str">
        <f>IF(AH26&lt;&gt;"",IFERROR(VLOOKUP(AG26,source_salaires!$B$10:$AK$405,source_salaires!$Q$9,FALSE),""),"")</f>
        <v/>
      </c>
      <c r="R26" s="255" t="str">
        <f>IF(AH26&lt;&gt;"",IFERROR(VLOOKUP(AG26,source_salaires!$B$10:$AK$405,source_salaires!$R$9,FALSE),""),"")</f>
        <v/>
      </c>
      <c r="S26" s="253" t="str">
        <f>IF(AH26&lt;&gt;"",IFERROR(VLOOKUP(AG26,source_salaires!$B$10:$AK$405,source_salaires!$S$9,FALSE),""),"")</f>
        <v/>
      </c>
      <c r="T26" s="256" t="str">
        <f>IF(AH26&lt;&gt;"",IFERROR(VLOOKUP(AG26,source_salaires!$B$10:$AK$405,source_salaires!$T$9,FALSE),""),"")</f>
        <v/>
      </c>
      <c r="U26" s="256">
        <f>IFERROR(IF(AH26&lt;&gt;"",VLOOKUP(AG26,source_salaires!$B$10:$AK$405,source_salaires!$U$9,FALSE),"")+IF(AH26&lt;&gt;"",IFERROR(VLOOKUP(AG26,source_salaires!$B$10:$AK$405,source_salaires!$V$9,FALSE),""),"")+IF(AH26&lt;&gt;"",IFERROR(VLOOKUP(AG26,source_salaires!$B$10:$AK$405,source_salaires!$W$9,FALSE),""),""),0)</f>
        <v>0</v>
      </c>
      <c r="V26" s="256" t="str">
        <f>IF(AH26&lt;&gt;"",IFERROR(VLOOKUP(AG26,source_salaires!$B$10:$AK$405,source_salaires!$X$9,FALSE),""),"")</f>
        <v/>
      </c>
      <c r="W26" s="256" t="str">
        <f>+IF(AH26&lt;&gt;"",IFERROR(VLOOKUP(AG26,source_salaires!$B$10:$AK$405,source_salaires!$Y$9,FALSE),""),"")</f>
        <v/>
      </c>
      <c r="X26" s="256" t="str">
        <f>IF(AH26&lt;&gt;"",IFERROR(VLOOKUP(AG26,source_salaires!$B$10:$AK$405,source_salaires!$Z$9,FALSE),""),"")</f>
        <v/>
      </c>
      <c r="Y26" s="256">
        <f t="shared" si="0"/>
        <v>0</v>
      </c>
      <c r="Z26" s="256" t="str">
        <f>+IF(AH26&lt;&gt;"",IFERROR(VLOOKUP(AG26,source_salaires!$B$10:$AK$405,source_salaires!$AB$9,FALSE),""),"")</f>
        <v/>
      </c>
      <c r="AA26" s="256" t="str">
        <f>IF(AH26&lt;&gt;"",IFERROR(VLOOKUP(AG26,source_salaires!$B$10:$AK$405,source_salaires!$AC$9,FALSE),""),"")</f>
        <v/>
      </c>
      <c r="AB26" s="256" t="str">
        <f>+IF(AH26&lt;&gt;"",IFERROR(VLOOKUP(AG26,source_salaires!$B$10:$AK$405,source_salaires!$AC$9,FALSE),""),"")</f>
        <v/>
      </c>
      <c r="AC26" s="256" t="str">
        <f>IF(AH26&lt;&gt;"",IFERROR(VLOOKUP(AG26,source_salaires!$B$10:$AK$405,source_salaires!$AE$9,FALSE),""),"")</f>
        <v/>
      </c>
      <c r="AD26" s="256">
        <f t="shared" si="1"/>
        <v>0</v>
      </c>
      <c r="AE26" s="256" t="str">
        <f>IF(AH26&lt;&gt;"",IFERROR(VLOOKUP(AG26,source_salaires!$B$10:$AK$405,source_salaires!$AK$9,FALSE),""),"")</f>
        <v/>
      </c>
      <c r="AG26" s="420" t="str">
        <f t="shared" si="2"/>
        <v/>
      </c>
      <c r="AH26" s="247"/>
    </row>
    <row r="27" spans="1:38" s="88" customFormat="1" ht="25" customHeight="1" x14ac:dyDescent="0.15">
      <c r="A27" s="398">
        <f t="shared" si="3"/>
        <v>54</v>
      </c>
      <c r="B27" s="245"/>
      <c r="C27" s="643" t="str">
        <f>IF(AH27&lt;&gt;"",IFERROR(VLOOKUP(AG27,source_salaires!$B$10:$AK$405,source_salaires!$E$9,FALSE),""),"")&amp;" "&amp;IF(AH27&lt;&gt;"",IFERROR(VLOOKUP(AG27,source_salaires!$B$10:$AK$405,source_salaires!$F$9,FALSE),""),"")</f>
        <v xml:space="preserve"> </v>
      </c>
      <c r="D27" s="644"/>
      <c r="E27" s="644"/>
      <c r="F27" s="644"/>
      <c r="G27" s="644"/>
      <c r="H27" s="645"/>
      <c r="I27" s="257" t="str">
        <f>IF(AH27&lt;&gt;"",IFERROR(VLOOKUP(AG27,source_salaires!$B$10:$AK$405,source_salaires!$H$9,FALSE),""),"")</f>
        <v/>
      </c>
      <c r="J27" s="258" t="str">
        <f>IF(AH27&lt;&gt;"",IFERROR(VLOOKUP(AG27,source_salaires!$B$10:$AK$405,source_salaires!$I$9,FALSE),""),"")</f>
        <v/>
      </c>
      <c r="K27" s="259" t="str">
        <f>IF(AH27&lt;&gt;"",IFERROR(VLOOKUP(AG27,source_salaires!$B$10:$AK$405,source_salaires!$J$9,FALSE),""),"")</f>
        <v/>
      </c>
      <c r="L27" s="251" t="str">
        <f>IF(AH27&lt;&gt;"",IFERROR(VLOOKUP(AG27,source_salaires!$B$10:$AK$405,source_salaires!$K$9,FALSE),""),"")</f>
        <v/>
      </c>
      <c r="M27" s="251" t="str">
        <f>IF(AH27&lt;&gt;"",IFERROR(VLOOKUP(AG27,source_salaires!$B$10:$AK$405,source_salaires!$L$9,FALSE),""),"")</f>
        <v/>
      </c>
      <c r="N27" s="251" t="str">
        <f>IF(AH27&lt;&gt;"",IFERROR(VLOOKUP(AG27,source_salaires!$B$10:$AK$405,source_salaires!$M$9,FALSE),""),"")</f>
        <v/>
      </c>
      <c r="O27" s="251" t="str">
        <f>IF(AH27&lt;&gt;"",IFERROR(VLOOKUP(AG27,source_salaires!$B$10:$AK$405,source_salaires!$O$9,FALSE),""),"")</f>
        <v/>
      </c>
      <c r="P27" s="253" t="str">
        <f>IF(AH27&lt;&gt;"",IFERROR(VLOOKUP(AG27,source_salaires!$B$10:$AK$405,source_salaires!$P$9,FALSE),""),"")</f>
        <v/>
      </c>
      <c r="Q27" s="254" t="str">
        <f>IF(AH27&lt;&gt;"",IFERROR(VLOOKUP(AG27,source_salaires!$B$10:$AK$405,source_salaires!$Q$9,FALSE),""),"")</f>
        <v/>
      </c>
      <c r="R27" s="255" t="str">
        <f>IF(AH27&lt;&gt;"",IFERROR(VLOOKUP(AG27,source_salaires!$B$10:$AK$405,source_salaires!$R$9,FALSE),""),"")</f>
        <v/>
      </c>
      <c r="S27" s="253" t="str">
        <f>IF(AH27&lt;&gt;"",IFERROR(VLOOKUP(AG27,source_salaires!$B$10:$AK$405,source_salaires!$S$9,FALSE),""),"")</f>
        <v/>
      </c>
      <c r="T27" s="256" t="str">
        <f>IF(AH27&lt;&gt;"",IFERROR(VLOOKUP(AG27,source_salaires!$B$10:$AK$405,source_salaires!$T$9,FALSE),""),"")</f>
        <v/>
      </c>
      <c r="U27" s="256">
        <f>IFERROR(IF(AH27&lt;&gt;"",VLOOKUP(AG27,source_salaires!$B$10:$AK$405,source_salaires!$U$9,FALSE),"")+IF(AH27&lt;&gt;"",IFERROR(VLOOKUP(AG27,source_salaires!$B$10:$AK$405,source_salaires!$V$9,FALSE),""),"")+IF(AH27&lt;&gt;"",IFERROR(VLOOKUP(AG27,source_salaires!$B$10:$AK$405,source_salaires!$W$9,FALSE),""),""),0)</f>
        <v>0</v>
      </c>
      <c r="V27" s="256" t="str">
        <f>IF(AH27&lt;&gt;"",IFERROR(VLOOKUP(AG27,source_salaires!$B$10:$AK$405,source_salaires!$X$9,FALSE),""),"")</f>
        <v/>
      </c>
      <c r="W27" s="256" t="str">
        <f>+IF(AH27&lt;&gt;"",IFERROR(VLOOKUP(AG27,source_salaires!$B$10:$AK$405,source_salaires!$Y$9,FALSE),""),"")</f>
        <v/>
      </c>
      <c r="X27" s="256" t="str">
        <f>IF(AH27&lt;&gt;"",IFERROR(VLOOKUP(AG27,source_salaires!$B$10:$AK$405,source_salaires!$Z$9,FALSE),""),"")</f>
        <v/>
      </c>
      <c r="Y27" s="256">
        <f t="shared" si="0"/>
        <v>0</v>
      </c>
      <c r="Z27" s="256" t="str">
        <f>+IF(AH27&lt;&gt;"",IFERROR(VLOOKUP(AG27,source_salaires!$B$10:$AK$405,source_salaires!$AB$9,FALSE),""),"")</f>
        <v/>
      </c>
      <c r="AA27" s="256" t="str">
        <f>IF(AH27&lt;&gt;"",IFERROR(VLOOKUP(AG27,source_salaires!$B$10:$AK$405,source_salaires!$AC$9,FALSE),""),"")</f>
        <v/>
      </c>
      <c r="AB27" s="256" t="str">
        <f>+IF(AH27&lt;&gt;"",IFERROR(VLOOKUP(AG27,source_salaires!$B$10:$AK$405,source_salaires!$AC$9,FALSE),""),"")</f>
        <v/>
      </c>
      <c r="AC27" s="256" t="str">
        <f>IF(AH27&lt;&gt;"",IFERROR(VLOOKUP(AG27,source_salaires!$B$10:$AK$405,source_salaires!$AE$9,FALSE),""),"")</f>
        <v/>
      </c>
      <c r="AD27" s="256">
        <f t="shared" si="1"/>
        <v>0</v>
      </c>
      <c r="AE27" s="256" t="str">
        <f>IF(AH27&lt;&gt;"",IFERROR(VLOOKUP(AG27,source_salaires!$B$10:$AK$405,source_salaires!$AK$9,FALSE),""),"")</f>
        <v/>
      </c>
      <c r="AG27" s="420" t="str">
        <f t="shared" si="2"/>
        <v/>
      </c>
      <c r="AH27" s="247"/>
    </row>
    <row r="28" spans="1:38" s="88" customFormat="1" ht="25" customHeight="1" x14ac:dyDescent="0.15">
      <c r="A28" s="399">
        <f t="shared" si="3"/>
        <v>55</v>
      </c>
      <c r="B28" s="246"/>
      <c r="C28" s="651" t="str">
        <f>IF(AH28&lt;&gt;"",IFERROR(VLOOKUP(AG28,source_salaires!$B$10:$AK$405,source_salaires!$E$9,FALSE),""),"")&amp;" "&amp;IF(AH28&lt;&gt;"",IFERROR(VLOOKUP(AG28,source_salaires!$B$10:$AK$405,source_salaires!$F$9,FALSE),""),"")</f>
        <v xml:space="preserve"> </v>
      </c>
      <c r="D28" s="652"/>
      <c r="E28" s="652"/>
      <c r="F28" s="652"/>
      <c r="G28" s="652"/>
      <c r="H28" s="653"/>
      <c r="I28" s="260" t="str">
        <f>IF(AH28&lt;&gt;"",IFERROR(VLOOKUP(AG28,source_salaires!$B$10:$AK$405,source_salaires!$H$9,FALSE),""),"")</f>
        <v/>
      </c>
      <c r="J28" s="261" t="str">
        <f>IF(AH28&lt;&gt;"",IFERROR(VLOOKUP(AG28,source_salaires!$B$10:$AK$405,source_salaires!$I$9,FALSE),""),"")</f>
        <v/>
      </c>
      <c r="K28" s="262" t="str">
        <f>IF(AH28&lt;&gt;"",IFERROR(VLOOKUP(AG28,source_salaires!$B$10:$AK$405,source_salaires!$J$9,FALSE),""),"")</f>
        <v/>
      </c>
      <c r="L28" s="263" t="str">
        <f>IF(AH28&lt;&gt;"",IFERROR(VLOOKUP(AG28,source_salaires!$B$10:$AK$405,source_salaires!$K$9,FALSE),""),"")</f>
        <v/>
      </c>
      <c r="M28" s="263" t="str">
        <f>IF(AH28&lt;&gt;"",IFERROR(VLOOKUP(AG28,source_salaires!$B$10:$AK$405,source_salaires!$L$9,FALSE),""),"")</f>
        <v/>
      </c>
      <c r="N28" s="263" t="str">
        <f>IF(AH28&lt;&gt;"",IFERROR(VLOOKUP(AG28,source_salaires!$B$10:$AK$405,source_salaires!$M$9,FALSE),""),"")</f>
        <v/>
      </c>
      <c r="O28" s="263" t="str">
        <f>IF(AH28&lt;&gt;"",IFERROR(VLOOKUP(AG28,source_salaires!$B$10:$AK$405,source_salaires!$O$9,FALSE),""),"")</f>
        <v/>
      </c>
      <c r="P28" s="264" t="str">
        <f>IF(AH28&lt;&gt;"",IFERROR(VLOOKUP(AG28,source_salaires!$B$10:$AK$405,source_salaires!$P$9,FALSE),""),"")</f>
        <v/>
      </c>
      <c r="Q28" s="265" t="str">
        <f>IF(AH28&lt;&gt;"",IFERROR(VLOOKUP(AG28,source_salaires!$B$10:$AK$405,source_salaires!$Q$9,FALSE),""),"")</f>
        <v/>
      </c>
      <c r="R28" s="266" t="str">
        <f>IF(AH28&lt;&gt;"",IFERROR(VLOOKUP(AG28,source_salaires!$B$10:$AK$405,source_salaires!$R$9,FALSE),""),"")</f>
        <v/>
      </c>
      <c r="S28" s="264" t="str">
        <f>IF(AH28&lt;&gt;"",IFERROR(VLOOKUP(AG28,source_salaires!$B$10:$AK$405,source_salaires!$S$9,FALSE),""),"")</f>
        <v/>
      </c>
      <c r="T28" s="267" t="str">
        <f>IF(AH28&lt;&gt;"",IFERROR(VLOOKUP(AG28,source_salaires!$B$10:$AK$405,source_salaires!$T$9,FALSE),""),"")</f>
        <v/>
      </c>
      <c r="U28" s="267">
        <f>IFERROR(IF(AH28&lt;&gt;"",VLOOKUP(AG28,source_salaires!$B$10:$AK$405,source_salaires!$U$9,FALSE),"")+IF(AH28&lt;&gt;"",IFERROR(VLOOKUP(AG28,source_salaires!$B$10:$AK$405,source_salaires!$V$9,FALSE),""),"")+IF(AH28&lt;&gt;"",IFERROR(VLOOKUP(AG28,source_salaires!$B$10:$AK$405,source_salaires!$W$9,FALSE),""),""),0)</f>
        <v>0</v>
      </c>
      <c r="V28" s="267" t="str">
        <f>IF(AH28&lt;&gt;"",IFERROR(VLOOKUP(AG28,source_salaires!$B$10:$AK$405,source_salaires!$X$9,FALSE),""),"")</f>
        <v/>
      </c>
      <c r="W28" s="267" t="str">
        <f>+IF(AH28&lt;&gt;"",IFERROR(VLOOKUP(AG28,source_salaires!$B$10:$AK$405,source_salaires!$Y$9,FALSE),""),"")</f>
        <v/>
      </c>
      <c r="X28" s="267" t="str">
        <f>IF(AH28&lt;&gt;"",IFERROR(VLOOKUP(AG28,source_salaires!$B$10:$AK$405,source_salaires!$Z$9,FALSE),""),"")</f>
        <v/>
      </c>
      <c r="Y28" s="267">
        <f t="shared" si="0"/>
        <v>0</v>
      </c>
      <c r="Z28" s="267" t="str">
        <f>+IF(AH28&lt;&gt;"",IFERROR(VLOOKUP(AG28,source_salaires!$B$10:$AK$405,source_salaires!$AB$9,FALSE),""),"")</f>
        <v/>
      </c>
      <c r="AA28" s="267" t="str">
        <f>IF(AH28&lt;&gt;"",IFERROR(VLOOKUP(AG28,source_salaires!$B$10:$AK$405,source_salaires!$AC$9,FALSE),""),"")</f>
        <v/>
      </c>
      <c r="AB28" s="267" t="str">
        <f>+IF(AH28&lt;&gt;"",IFERROR(VLOOKUP(AG28,source_salaires!$B$10:$AK$405,source_salaires!$AC$9,FALSE),""),"")</f>
        <v/>
      </c>
      <c r="AC28" s="267" t="str">
        <f>IF(AH28&lt;&gt;"",IFERROR(VLOOKUP(AG28,source_salaires!$B$10:$AK$405,source_salaires!$AE$9,FALSE),""),"")</f>
        <v/>
      </c>
      <c r="AD28" s="267">
        <f t="shared" si="1"/>
        <v>0</v>
      </c>
      <c r="AE28" s="267" t="str">
        <f>IF(AH28&lt;&gt;"",IFERROR(VLOOKUP(AG28,source_salaires!$B$10:$AK$405,source_salaires!$AK$9,FALSE),""),"")</f>
        <v/>
      </c>
      <c r="AG28" s="420" t="str">
        <f t="shared" si="2"/>
        <v/>
      </c>
      <c r="AH28" s="247"/>
    </row>
    <row r="29" spans="1:38" s="24" customFormat="1" ht="30" customHeight="1" x14ac:dyDescent="0.15">
      <c r="A29" s="19" t="s">
        <v>214</v>
      </c>
      <c r="B29" s="20"/>
      <c r="C29" s="20"/>
      <c r="D29" s="20"/>
      <c r="E29" s="21"/>
      <c r="F29" s="21"/>
      <c r="G29" s="21"/>
      <c r="H29" s="21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2"/>
      <c r="T29" s="23">
        <f>SUM(T6:T28)</f>
        <v>0</v>
      </c>
      <c r="U29" s="23">
        <f t="shared" ref="U29:AE29" si="4">SUM(U6:U28)</f>
        <v>0</v>
      </c>
      <c r="V29" s="23">
        <f t="shared" si="4"/>
        <v>0</v>
      </c>
      <c r="W29" s="23">
        <f t="shared" si="4"/>
        <v>0</v>
      </c>
      <c r="X29" s="23">
        <f t="shared" si="4"/>
        <v>0</v>
      </c>
      <c r="Y29" s="23">
        <f t="shared" si="4"/>
        <v>0</v>
      </c>
      <c r="Z29" s="23">
        <f t="shared" si="4"/>
        <v>0</v>
      </c>
      <c r="AA29" s="23">
        <f t="shared" si="4"/>
        <v>0</v>
      </c>
      <c r="AB29" s="23">
        <f>SUM(AB6:AB28)</f>
        <v>0</v>
      </c>
      <c r="AC29" s="23">
        <f t="shared" si="4"/>
        <v>0</v>
      </c>
      <c r="AD29" s="23">
        <f t="shared" si="4"/>
        <v>0</v>
      </c>
      <c r="AE29" s="23">
        <f t="shared" si="4"/>
        <v>0</v>
      </c>
      <c r="AG29" s="424"/>
      <c r="AL29" s="9"/>
    </row>
    <row r="30" spans="1:38" s="24" customFormat="1" ht="30" customHeight="1" x14ac:dyDescent="0.15">
      <c r="A30" s="19" t="s">
        <v>215</v>
      </c>
      <c r="B30" s="20"/>
      <c r="C30" s="20"/>
      <c r="D30" s="20"/>
      <c r="E30" s="21"/>
      <c r="F30" s="21"/>
      <c r="G30" s="21"/>
      <c r="H30" s="21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2"/>
      <c r="T30" s="23">
        <f>'ID21-P2'!T35</f>
        <v>0</v>
      </c>
      <c r="U30" s="23">
        <f>'ID21-P2'!U35</f>
        <v>0</v>
      </c>
      <c r="V30" s="23">
        <f>'ID21-P2'!V35</f>
        <v>0</v>
      </c>
      <c r="W30" s="23">
        <f>'ID21-P2'!W35</f>
        <v>0</v>
      </c>
      <c r="X30" s="23">
        <f>'ID21-P2'!X35</f>
        <v>0</v>
      </c>
      <c r="Y30" s="23">
        <f>'ID21-P2'!Y35</f>
        <v>0</v>
      </c>
      <c r="Z30" s="23">
        <f>'ID21-P2'!Z35</f>
        <v>0</v>
      </c>
      <c r="AA30" s="23">
        <f>'ID21-P2'!AA35</f>
        <v>0</v>
      </c>
      <c r="AB30" s="23">
        <f>'ID21-P2'!AB35</f>
        <v>0</v>
      </c>
      <c r="AC30" s="23">
        <f>'ID21-P2'!AC35</f>
        <v>0</v>
      </c>
      <c r="AD30" s="23">
        <f>'ID21-P2'!AD35</f>
        <v>0</v>
      </c>
      <c r="AE30" s="23">
        <f>'ID21-P2'!AE35</f>
        <v>0</v>
      </c>
      <c r="AG30" s="424"/>
      <c r="AL30" s="9"/>
    </row>
    <row r="31" spans="1:38" s="24" customFormat="1" ht="33" customHeight="1" x14ac:dyDescent="0.15">
      <c r="A31" s="19" t="s">
        <v>77</v>
      </c>
      <c r="B31" s="20"/>
      <c r="C31" s="20"/>
      <c r="D31" s="20"/>
      <c r="E31" s="21"/>
      <c r="F31" s="21"/>
      <c r="G31" s="21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2"/>
      <c r="T31" s="23">
        <f>T29+T30</f>
        <v>0</v>
      </c>
      <c r="U31" s="23">
        <f t="shared" ref="U31:AE31" si="5">U29+U30</f>
        <v>0</v>
      </c>
      <c r="V31" s="23">
        <f t="shared" si="5"/>
        <v>0</v>
      </c>
      <c r="W31" s="23">
        <f t="shared" si="5"/>
        <v>0</v>
      </c>
      <c r="X31" s="23">
        <f t="shared" si="5"/>
        <v>0</v>
      </c>
      <c r="Y31" s="23">
        <f t="shared" si="5"/>
        <v>0</v>
      </c>
      <c r="Z31" s="23">
        <f t="shared" si="5"/>
        <v>0</v>
      </c>
      <c r="AA31" s="23">
        <f t="shared" si="5"/>
        <v>0</v>
      </c>
      <c r="AB31" s="23">
        <f t="shared" ref="AB31" si="6">AB29+AB30</f>
        <v>0</v>
      </c>
      <c r="AC31" s="23">
        <f t="shared" si="5"/>
        <v>0</v>
      </c>
      <c r="AD31" s="23">
        <f t="shared" si="5"/>
        <v>0</v>
      </c>
      <c r="AE31" s="23">
        <f t="shared" si="5"/>
        <v>0</v>
      </c>
      <c r="AG31" s="421"/>
      <c r="AH31" s="9"/>
    </row>
    <row r="32" spans="1:38" s="11" customFormat="1" ht="25" customHeight="1" x14ac:dyDescent="0.15">
      <c r="A32" s="25"/>
      <c r="B32" s="26" t="s">
        <v>78</v>
      </c>
      <c r="C32" s="26"/>
      <c r="D32" s="26"/>
      <c r="E32" s="27"/>
      <c r="F32" s="27"/>
      <c r="G32" s="27"/>
      <c r="H32" s="27"/>
      <c r="I32" s="26"/>
      <c r="J32" s="26"/>
      <c r="K32" s="26"/>
      <c r="L32" s="26"/>
      <c r="M32" s="26"/>
      <c r="N32" s="26"/>
      <c r="O32" s="28"/>
      <c r="P32" s="28"/>
      <c r="Q32" s="28"/>
      <c r="R32" s="28"/>
      <c r="S32" s="28"/>
      <c r="T32" s="29"/>
      <c r="U32" s="29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G32" s="422"/>
    </row>
    <row r="33" spans="2:33" s="11" customFormat="1" ht="15" customHeight="1" x14ac:dyDescent="0.15">
      <c r="AG33" s="422"/>
    </row>
    <row r="34" spans="2:33" s="11" customFormat="1" x14ac:dyDescent="0.15">
      <c r="B34" s="43"/>
      <c r="C34" s="43"/>
      <c r="D34" s="43"/>
      <c r="E34" s="43"/>
      <c r="F34" s="43"/>
      <c r="G34" s="43"/>
      <c r="H34" s="43"/>
      <c r="I34" s="43"/>
      <c r="AG34" s="422"/>
    </row>
    <row r="35" spans="2:33" s="11" customFormat="1" ht="13" x14ac:dyDescent="0.15">
      <c r="O35" s="45"/>
      <c r="AG35" s="422"/>
    </row>
    <row r="36" spans="2:33" s="45" customFormat="1" ht="13" x14ac:dyDescent="0.15">
      <c r="B36" s="45" t="s">
        <v>79</v>
      </c>
      <c r="AG36" s="423"/>
    </row>
    <row r="37" spans="2:33" s="45" customFormat="1" ht="13" x14ac:dyDescent="0.15">
      <c r="B37" s="45" t="s">
        <v>80</v>
      </c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23"/>
    </row>
    <row r="38" spans="2:33" s="45" customFormat="1" ht="13" x14ac:dyDescent="0.15">
      <c r="B38" s="45" t="s">
        <v>81</v>
      </c>
      <c r="AG38" s="423"/>
    </row>
    <row r="39" spans="2:33" s="11" customFormat="1" ht="13" x14ac:dyDescent="0.15">
      <c r="B39" s="45"/>
      <c r="C39" s="45"/>
      <c r="D39" s="45"/>
      <c r="AG39" s="422"/>
    </row>
    <row r="40" spans="2:33" s="11" customFormat="1" ht="13" x14ac:dyDescent="0.15">
      <c r="E40" s="45"/>
      <c r="F40" s="45"/>
      <c r="G40" s="45"/>
      <c r="H40" s="45"/>
      <c r="AG40" s="422"/>
    </row>
  </sheetData>
  <mergeCells count="37">
    <mergeCell ref="C24:H24"/>
    <mergeCell ref="C25:H25"/>
    <mergeCell ref="C26:H26"/>
    <mergeCell ref="C27:H27"/>
    <mergeCell ref="C28:H28"/>
    <mergeCell ref="C18:H18"/>
    <mergeCell ref="C19:H19"/>
    <mergeCell ref="C20:H20"/>
    <mergeCell ref="C21:H21"/>
    <mergeCell ref="C22:H22"/>
    <mergeCell ref="C23:H23"/>
    <mergeCell ref="AH4:AH5"/>
    <mergeCell ref="C6:H6"/>
    <mergeCell ref="C7:H7"/>
    <mergeCell ref="C8:H8"/>
    <mergeCell ref="C9:H9"/>
    <mergeCell ref="C10:H10"/>
    <mergeCell ref="AE2:AE5"/>
    <mergeCell ref="AH2:AH3"/>
    <mergeCell ref="K3:K4"/>
    <mergeCell ref="T3:T4"/>
    <mergeCell ref="W3:W4"/>
    <mergeCell ref="Z3:Z4"/>
    <mergeCell ref="AA3:AA4"/>
    <mergeCell ref="AC3:AC4"/>
    <mergeCell ref="AD3:AD4"/>
    <mergeCell ref="O4:O5"/>
    <mergeCell ref="A2:A5"/>
    <mergeCell ref="C2:H5"/>
    <mergeCell ref="I2:J2"/>
    <mergeCell ref="K2:O2"/>
    <mergeCell ref="P2:S2"/>
    <mergeCell ref="T2:W2"/>
    <mergeCell ref="X2:X4"/>
    <mergeCell ref="Y2:Y4"/>
    <mergeCell ref="Z2:AC2"/>
    <mergeCell ref="AB3:AB4"/>
  </mergeCells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57" orientation="landscape" r:id="rId1"/>
  <headerFooter>
    <oddHeader>&amp;R&amp;"Geneva,Gras"&amp;14ID21</oddHeader>
    <oddFooter>&amp;R
Mis au format Excel par : www.impots-et-taxes.com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12">
    <pageSetUpPr fitToPage="1"/>
  </sheetPr>
  <dimension ref="A1:AK55"/>
  <sheetViews>
    <sheetView showGridLines="0" showZeros="0" zoomScale="70" zoomScaleNormal="70" workbookViewId="0">
      <selection activeCell="AK6" sqref="AK6"/>
    </sheetView>
  </sheetViews>
  <sheetFormatPr baseColWidth="10" defaultColWidth="11.5" defaultRowHeight="12" x14ac:dyDescent="0.15"/>
  <cols>
    <col min="1" max="2" width="5" style="5" customWidth="1"/>
    <col min="3" max="3" width="14.83203125" style="5" customWidth="1"/>
    <col min="4" max="7" width="7.5" style="5" customWidth="1"/>
    <col min="8" max="8" width="5.33203125" style="5" customWidth="1"/>
    <col min="9" max="9" width="11.83203125" style="5" customWidth="1"/>
    <col min="10" max="12" width="5.5" style="5" customWidth="1"/>
    <col min="13" max="16" width="4.1640625" style="5" customWidth="1"/>
    <col min="17" max="20" width="4.6640625" style="5" customWidth="1"/>
    <col min="21" max="25" width="16.5" style="5" customWidth="1"/>
    <col min="26" max="26" width="2.1640625" style="5" customWidth="1"/>
    <col min="27" max="28" width="13.1640625" style="5" customWidth="1"/>
    <col min="29" max="30" width="20" style="5" customWidth="1"/>
    <col min="31" max="31" width="14.1640625" style="5" customWidth="1"/>
    <col min="32" max="32" width="4.1640625" style="5" customWidth="1"/>
    <col min="33" max="33" width="1.83203125" style="5" customWidth="1"/>
    <col min="34" max="35" width="11.5" style="5"/>
    <col min="36" max="36" width="20" style="5" bestFit="1" customWidth="1"/>
    <col min="37" max="37" width="28.5" style="5" customWidth="1"/>
    <col min="38" max="16384" width="11.5" style="5"/>
  </cols>
  <sheetData>
    <row r="1" spans="1:37" s="301" customFormat="1" ht="22.5" customHeight="1" x14ac:dyDescent="0.2">
      <c r="A1" s="655" t="s">
        <v>28</v>
      </c>
      <c r="B1" s="655"/>
      <c r="C1" s="655"/>
      <c r="D1" s="655"/>
      <c r="E1" s="655"/>
      <c r="F1" s="655"/>
      <c r="G1" s="655"/>
      <c r="H1" s="655"/>
      <c r="I1" s="655"/>
      <c r="J1" s="655"/>
      <c r="AD1" s="302"/>
      <c r="AF1" s="270"/>
    </row>
    <row r="2" spans="1:37" s="303" customFormat="1" ht="31.5" customHeight="1" x14ac:dyDescent="0.15">
      <c r="A2" s="654" t="s">
        <v>104</v>
      </c>
      <c r="B2" s="654"/>
      <c r="C2" s="654"/>
      <c r="D2" s="654"/>
      <c r="E2" s="654"/>
      <c r="F2" s="654"/>
      <c r="G2" s="654"/>
      <c r="H2" s="654"/>
      <c r="I2" s="654"/>
      <c r="J2" s="654"/>
      <c r="K2" s="270"/>
      <c r="L2" s="270"/>
      <c r="M2" s="271" t="s">
        <v>29</v>
      </c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G2" s="270"/>
      <c r="AH2" s="270"/>
    </row>
    <row r="3" spans="1:37" s="303" customFormat="1" ht="24" customHeight="1" x14ac:dyDescent="0.15">
      <c r="A3" s="654" t="s">
        <v>159</v>
      </c>
      <c r="B3" s="654"/>
      <c r="C3" s="654"/>
      <c r="D3" s="654"/>
      <c r="E3" s="654"/>
      <c r="F3" s="654"/>
      <c r="G3" s="654"/>
      <c r="H3" s="654"/>
      <c r="I3" s="654"/>
      <c r="J3" s="654"/>
      <c r="K3" s="270"/>
      <c r="L3" s="270"/>
      <c r="M3" s="270"/>
      <c r="N3" s="270"/>
      <c r="O3" s="270"/>
      <c r="P3" s="270"/>
      <c r="Q3" s="270"/>
      <c r="R3" s="270"/>
      <c r="S3" s="270"/>
      <c r="T3" s="304" t="s">
        <v>30</v>
      </c>
      <c r="U3" s="305"/>
      <c r="V3" s="305"/>
      <c r="W3" s="275">
        <f>'ID21-P1'!U3</f>
        <v>0</v>
      </c>
      <c r="X3" s="284"/>
      <c r="Y3" s="284"/>
      <c r="Z3" s="304" t="s">
        <v>31</v>
      </c>
      <c r="AA3" s="304"/>
      <c r="AB3" s="304"/>
      <c r="AC3" s="304"/>
      <c r="AD3" s="305"/>
      <c r="AE3" s="270"/>
      <c r="AF3" s="270"/>
      <c r="AG3" s="270"/>
      <c r="AH3" s="270"/>
    </row>
    <row r="4" spans="1:37" s="303" customFormat="1" ht="24" customHeight="1" x14ac:dyDescent="0.2">
      <c r="A4" s="279"/>
      <c r="B4" s="656" t="s">
        <v>218</v>
      </c>
      <c r="C4" s="657"/>
      <c r="D4" s="657"/>
      <c r="E4" s="657"/>
      <c r="F4" s="657"/>
      <c r="G4" s="657"/>
      <c r="H4" s="657"/>
      <c r="I4" s="270"/>
      <c r="J4" s="270"/>
      <c r="K4" s="270"/>
      <c r="L4" s="270"/>
      <c r="N4" s="280"/>
      <c r="O4" s="281"/>
      <c r="P4" s="270"/>
      <c r="Q4" s="270"/>
      <c r="R4" s="270"/>
      <c r="S4" s="279"/>
      <c r="W4" s="270"/>
      <c r="X4" s="282" t="s">
        <v>170</v>
      </c>
      <c r="Y4" s="283"/>
      <c r="Z4" s="284"/>
      <c r="AA4" s="285"/>
      <c r="AB4" s="285"/>
      <c r="AC4" s="270"/>
      <c r="AD4" s="270"/>
      <c r="AE4" s="286"/>
      <c r="AF4" s="270"/>
      <c r="AG4" s="270"/>
      <c r="AJ4" s="306" t="s">
        <v>245</v>
      </c>
      <c r="AK4" s="307"/>
    </row>
    <row r="5" spans="1:37" s="301" customFormat="1" ht="18" customHeight="1" x14ac:dyDescent="0.2">
      <c r="A5" s="279"/>
      <c r="B5" s="737" t="s">
        <v>33</v>
      </c>
      <c r="C5" s="737"/>
      <c r="D5" s="737"/>
      <c r="E5" s="737"/>
      <c r="F5" s="737"/>
      <c r="G5" s="737"/>
      <c r="H5" s="737"/>
      <c r="I5" s="277"/>
      <c r="J5" s="277"/>
      <c r="K5" s="277"/>
      <c r="L5" s="277"/>
      <c r="N5" s="277"/>
      <c r="O5" s="287"/>
      <c r="P5" s="277"/>
      <c r="Q5" s="277"/>
      <c r="R5" s="277"/>
      <c r="S5" s="277"/>
      <c r="T5" s="277"/>
      <c r="U5" s="277"/>
      <c r="V5" s="277"/>
      <c r="W5" s="288"/>
      <c r="X5" s="283"/>
      <c r="Y5" s="288"/>
      <c r="Z5" s="288"/>
      <c r="AA5" s="288"/>
      <c r="AB5" s="288"/>
      <c r="AC5" s="277"/>
      <c r="AD5" s="277"/>
      <c r="AE5" s="288"/>
      <c r="AF5" s="277"/>
      <c r="AG5" s="277"/>
      <c r="AJ5" s="308" t="s">
        <v>247</v>
      </c>
      <c r="AK5" s="309">
        <f>AC39</f>
        <v>0</v>
      </c>
    </row>
    <row r="6" spans="1:37" s="301" customFormat="1" ht="23.25" customHeight="1" x14ac:dyDescent="0.2">
      <c r="A6" s="289"/>
      <c r="B6" s="642" t="s">
        <v>34</v>
      </c>
      <c r="C6" s="642"/>
      <c r="D6" s="642"/>
      <c r="E6" s="642"/>
      <c r="F6" s="642"/>
      <c r="G6" s="642"/>
      <c r="H6" s="642"/>
      <c r="I6" s="277"/>
      <c r="J6" s="290"/>
      <c r="K6" s="290" t="s">
        <v>35</v>
      </c>
      <c r="L6" s="277"/>
      <c r="M6" s="287"/>
      <c r="N6" s="277"/>
      <c r="O6" s="277"/>
      <c r="P6" s="277"/>
      <c r="Q6" s="277"/>
      <c r="R6" s="277"/>
      <c r="S6" s="277"/>
      <c r="W6" s="288"/>
      <c r="X6" s="291">
        <f>paramètres!B12</f>
        <v>0</v>
      </c>
      <c r="Y6" s="288"/>
      <c r="Z6" s="288"/>
      <c r="AA6" s="288"/>
      <c r="AB6" s="288"/>
      <c r="AC6" s="277"/>
      <c r="AD6" s="277"/>
      <c r="AE6" s="288"/>
      <c r="AF6" s="277"/>
      <c r="AG6" s="277"/>
      <c r="AJ6" s="310" t="s">
        <v>246</v>
      </c>
      <c r="AK6" s="311">
        <f>X46</f>
        <v>0</v>
      </c>
    </row>
    <row r="7" spans="1:37" s="301" customFormat="1" ht="18" customHeight="1" x14ac:dyDescent="0.2">
      <c r="A7" s="312"/>
      <c r="B7" s="312"/>
      <c r="C7" s="313"/>
      <c r="D7" s="313"/>
      <c r="E7" s="313"/>
      <c r="F7" s="313"/>
      <c r="G7" s="313"/>
      <c r="H7" s="313"/>
      <c r="I7" s="314"/>
      <c r="K7" s="290" t="s">
        <v>20</v>
      </c>
      <c r="L7" s="270"/>
      <c r="M7" s="292" t="str">
        <f>'ID21-P1'!L7</f>
        <v/>
      </c>
      <c r="N7" s="292" t="str">
        <f>'ID21-P1'!M7</f>
        <v/>
      </c>
      <c r="O7" s="292" t="str">
        <f>'ID21-P1'!N7</f>
        <v/>
      </c>
      <c r="P7" s="292" t="str">
        <f>'ID21-P1'!O7</f>
        <v/>
      </c>
      <c r="Q7" s="292" t="str">
        <f>'ID21-P1'!P7</f>
        <v/>
      </c>
      <c r="R7" s="292" t="str">
        <f>'ID21-P1'!Q7</f>
        <v/>
      </c>
      <c r="S7" s="315"/>
      <c r="T7" s="316" t="str">
        <f>'ID21-P1'!S7</f>
        <v/>
      </c>
      <c r="W7" s="283"/>
      <c r="X7" s="288"/>
      <c r="Y7" s="288"/>
      <c r="Z7" s="288"/>
      <c r="AA7" s="288"/>
      <c r="AB7" s="288"/>
      <c r="AC7" s="277"/>
      <c r="AD7" s="277"/>
      <c r="AE7" s="288"/>
      <c r="AF7" s="277"/>
      <c r="AG7" s="277"/>
      <c r="AJ7" s="317" t="s">
        <v>248</v>
      </c>
      <c r="AK7" s="318">
        <f>AK5-AK6</f>
        <v>0</v>
      </c>
    </row>
    <row r="8" spans="1:37" s="301" customFormat="1" ht="18" customHeight="1" x14ac:dyDescent="0.2">
      <c r="A8" s="319"/>
      <c r="B8" s="319"/>
      <c r="C8" s="313"/>
      <c r="D8" s="313"/>
      <c r="E8" s="313"/>
      <c r="F8" s="313"/>
      <c r="G8" s="313"/>
      <c r="H8" s="313"/>
      <c r="I8" s="320"/>
      <c r="K8" s="277"/>
      <c r="L8" s="277"/>
      <c r="M8" s="277"/>
      <c r="N8" s="277"/>
      <c r="O8" s="277"/>
      <c r="P8" s="277"/>
      <c r="Q8" s="277"/>
      <c r="R8" s="277"/>
      <c r="S8" s="277"/>
      <c r="T8" s="277"/>
      <c r="U8" s="277"/>
      <c r="V8" s="277"/>
      <c r="W8" s="288"/>
      <c r="X8" s="295"/>
      <c r="Y8" s="286"/>
      <c r="Z8" s="295"/>
      <c r="AA8" s="286"/>
      <c r="AB8" s="286"/>
      <c r="AC8" s="277"/>
      <c r="AD8" s="277"/>
      <c r="AE8" s="288"/>
      <c r="AF8" s="277"/>
      <c r="AG8" s="277"/>
      <c r="AJ8" s="321"/>
      <c r="AK8" s="322" t="str">
        <f>IF(AK7&lt;&gt;0,"Vérifiez vos données !!!","Ok")</f>
        <v>Ok</v>
      </c>
    </row>
    <row r="9" spans="1:37" s="301" customFormat="1" ht="18" customHeight="1" x14ac:dyDescent="0.2">
      <c r="A9" s="319"/>
      <c r="B9" s="319"/>
      <c r="C9" s="323"/>
      <c r="D9" s="323"/>
      <c r="E9" s="323"/>
      <c r="F9" s="313"/>
      <c r="G9" s="313"/>
      <c r="H9" s="313"/>
      <c r="I9" s="320"/>
      <c r="K9" s="277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X9" s="300" t="s">
        <v>295</v>
      </c>
      <c r="Y9" s="659">
        <v>42855</v>
      </c>
      <c r="Z9" s="659"/>
      <c r="AA9" s="659"/>
      <c r="AB9" s="373" t="str">
        <f>paramètres!$B$20+1&amp;"."</f>
        <v>1.</v>
      </c>
      <c r="AC9" s="277"/>
      <c r="AE9" s="288"/>
      <c r="AF9" s="277"/>
      <c r="AG9" s="277"/>
      <c r="AJ9" s="324"/>
      <c r="AK9" s="324"/>
    </row>
    <row r="10" spans="1:37" s="301" customFormat="1" ht="18" customHeight="1" x14ac:dyDescent="0.2">
      <c r="J10" s="325"/>
      <c r="K10" s="325"/>
      <c r="AJ10" s="324"/>
      <c r="AK10" s="324"/>
    </row>
    <row r="11" spans="1:37" s="6" customFormat="1" ht="21" customHeight="1" thickBot="1" x14ac:dyDescent="0.2">
      <c r="A11" s="32"/>
      <c r="B11" s="32"/>
      <c r="C11" s="32"/>
      <c r="D11" s="32"/>
      <c r="E11" s="32"/>
      <c r="F11" s="11"/>
      <c r="G11" s="11"/>
      <c r="H11" s="33"/>
      <c r="I11" s="32"/>
      <c r="J11" s="32"/>
      <c r="K11" s="32"/>
      <c r="L11" s="11"/>
      <c r="M11" s="11"/>
      <c r="N11" s="11"/>
      <c r="O11" s="11"/>
      <c r="P11" s="11"/>
      <c r="Q11" s="11"/>
      <c r="R11" s="11"/>
      <c r="S11" s="11"/>
      <c r="T11" s="11"/>
    </row>
    <row r="12" spans="1:37" s="6" customFormat="1" ht="24.75" customHeight="1" x14ac:dyDescent="0.15">
      <c r="A12" s="660" t="s">
        <v>216</v>
      </c>
      <c r="B12" s="692" t="s">
        <v>217</v>
      </c>
      <c r="C12" s="663" t="s">
        <v>82</v>
      </c>
      <c r="D12" s="664"/>
      <c r="E12" s="664"/>
      <c r="F12" s="664"/>
      <c r="G12" s="664"/>
      <c r="H12" s="664"/>
      <c r="I12" s="664"/>
      <c r="J12" s="664"/>
      <c r="K12" s="664"/>
      <c r="L12" s="664"/>
      <c r="M12" s="664"/>
      <c r="N12" s="664"/>
      <c r="O12" s="664"/>
      <c r="P12" s="664"/>
      <c r="Q12" s="664"/>
      <c r="R12" s="664"/>
      <c r="S12" s="664"/>
      <c r="T12" s="664"/>
      <c r="U12" s="664"/>
      <c r="V12" s="664"/>
      <c r="W12" s="664"/>
      <c r="X12" s="664"/>
      <c r="Y12" s="665"/>
      <c r="Z12" s="8"/>
      <c r="AA12" s="666" t="s">
        <v>83</v>
      </c>
      <c r="AB12" s="667"/>
      <c r="AC12" s="668"/>
      <c r="AD12" s="669"/>
    </row>
    <row r="13" spans="1:37" s="6" customFormat="1" ht="23.25" customHeight="1" x14ac:dyDescent="0.15">
      <c r="A13" s="661"/>
      <c r="B13" s="693"/>
      <c r="C13" s="670" t="s">
        <v>84</v>
      </c>
      <c r="D13" s="671"/>
      <c r="E13" s="671"/>
      <c r="F13" s="671"/>
      <c r="G13" s="671"/>
      <c r="H13" s="671"/>
      <c r="I13" s="671"/>
      <c r="J13" s="671"/>
      <c r="K13" s="671"/>
      <c r="L13" s="671"/>
      <c r="M13" s="671"/>
      <c r="N13" s="671"/>
      <c r="O13" s="671"/>
      <c r="P13" s="672"/>
      <c r="Q13" s="673" t="s">
        <v>85</v>
      </c>
      <c r="R13" s="674"/>
      <c r="S13" s="674"/>
      <c r="T13" s="674"/>
      <c r="U13" s="674"/>
      <c r="V13" s="674"/>
      <c r="W13" s="674"/>
      <c r="X13" s="675"/>
      <c r="Y13" s="676" t="s">
        <v>343</v>
      </c>
      <c r="Z13" s="11"/>
      <c r="AA13" s="679" t="s">
        <v>86</v>
      </c>
      <c r="AB13" s="680"/>
      <c r="AC13" s="680"/>
      <c r="AD13" s="681"/>
    </row>
    <row r="14" spans="1:37" s="6" customFormat="1" ht="27" customHeight="1" x14ac:dyDescent="0.15">
      <c r="A14" s="661"/>
      <c r="B14" s="693"/>
      <c r="C14" s="682" t="s">
        <v>87</v>
      </c>
      <c r="D14" s="684" t="s">
        <v>88</v>
      </c>
      <c r="E14" s="680"/>
      <c r="F14" s="680"/>
      <c r="G14" s="685"/>
      <c r="H14" s="686" t="s">
        <v>89</v>
      </c>
      <c r="I14" s="687"/>
      <c r="J14" s="686" t="s">
        <v>90</v>
      </c>
      <c r="K14" s="710"/>
      <c r="L14" s="710"/>
      <c r="M14" s="686" t="s">
        <v>91</v>
      </c>
      <c r="N14" s="713"/>
      <c r="O14" s="713"/>
      <c r="P14" s="687"/>
      <c r="Q14" s="695" t="s">
        <v>92</v>
      </c>
      <c r="R14" s="696"/>
      <c r="S14" s="696"/>
      <c r="T14" s="684"/>
      <c r="U14" s="695" t="s">
        <v>93</v>
      </c>
      <c r="V14" s="695" t="s">
        <v>344</v>
      </c>
      <c r="W14" s="695" t="s">
        <v>341</v>
      </c>
      <c r="X14" s="691" t="s">
        <v>342</v>
      </c>
      <c r="Y14" s="677"/>
      <c r="Z14" s="11"/>
      <c r="AA14" s="95" t="s">
        <v>94</v>
      </c>
      <c r="AB14" s="690" t="s">
        <v>95</v>
      </c>
      <c r="AC14" s="691"/>
      <c r="AD14" s="226" t="s">
        <v>96</v>
      </c>
    </row>
    <row r="15" spans="1:37" s="16" customFormat="1" ht="42" customHeight="1" x14ac:dyDescent="0.15">
      <c r="A15" s="662"/>
      <c r="B15" s="694"/>
      <c r="C15" s="683"/>
      <c r="D15" s="690" t="s">
        <v>97</v>
      </c>
      <c r="E15" s="706"/>
      <c r="F15" s="690" t="s">
        <v>98</v>
      </c>
      <c r="G15" s="691"/>
      <c r="H15" s="688"/>
      <c r="I15" s="689"/>
      <c r="J15" s="711"/>
      <c r="K15" s="712"/>
      <c r="L15" s="712"/>
      <c r="M15" s="688"/>
      <c r="N15" s="714"/>
      <c r="O15" s="714"/>
      <c r="P15" s="689"/>
      <c r="Q15" s="696"/>
      <c r="R15" s="696"/>
      <c r="S15" s="696"/>
      <c r="T15" s="684"/>
      <c r="U15" s="696"/>
      <c r="V15" s="696"/>
      <c r="W15" s="696"/>
      <c r="X15" s="685"/>
      <c r="Y15" s="678"/>
      <c r="Z15" s="34"/>
      <c r="AA15" s="699">
        <v>1</v>
      </c>
      <c r="AB15" s="96" t="s">
        <v>176</v>
      </c>
      <c r="AC15" s="100"/>
      <c r="AD15" s="715"/>
    </row>
    <row r="16" spans="1:37" s="6" customFormat="1" ht="15" customHeight="1" x14ac:dyDescent="0.15">
      <c r="A16" s="227">
        <v>1</v>
      </c>
      <c r="B16" s="228"/>
      <c r="C16" s="229">
        <f>'ID21-P1'!T33</f>
        <v>0</v>
      </c>
      <c r="D16" s="703">
        <f>'ID21-P1'!U33</f>
        <v>0</v>
      </c>
      <c r="E16" s="704"/>
      <c r="F16" s="707">
        <f>'ID21-P1'!V33</f>
        <v>0</v>
      </c>
      <c r="G16" s="708"/>
      <c r="H16" s="707">
        <f>'ID21-P1'!W33</f>
        <v>0</v>
      </c>
      <c r="I16" s="708"/>
      <c r="J16" s="707">
        <f>'ID21-P1'!X33</f>
        <v>0</v>
      </c>
      <c r="K16" s="709"/>
      <c r="L16" s="708"/>
      <c r="M16" s="703">
        <f t="shared" ref="M16:M32" si="0">SUM(C16:L16)</f>
        <v>0</v>
      </c>
      <c r="N16" s="705"/>
      <c r="O16" s="705"/>
      <c r="P16" s="704"/>
      <c r="Q16" s="707">
        <f>'ID21-P1'!Z33</f>
        <v>0</v>
      </c>
      <c r="R16" s="709"/>
      <c r="S16" s="709"/>
      <c r="T16" s="708"/>
      <c r="U16" s="229">
        <f>'ID21-P1'!AA33</f>
        <v>0</v>
      </c>
      <c r="V16" s="229">
        <f>'ID21-P1'!AB33</f>
        <v>0</v>
      </c>
      <c r="W16" s="229">
        <f>'ID21-P1'!AC33</f>
        <v>0</v>
      </c>
      <c r="X16" s="230">
        <f>Q16+U16+W16</f>
        <v>0</v>
      </c>
      <c r="Y16" s="231">
        <f>'ID21-P1'!AE33</f>
        <v>0</v>
      </c>
      <c r="AA16" s="700"/>
      <c r="AB16" s="97" t="s">
        <v>63</v>
      </c>
      <c r="AC16" s="101"/>
      <c r="AD16" s="716"/>
    </row>
    <row r="17" spans="1:30" s="6" customFormat="1" ht="15" customHeight="1" x14ac:dyDescent="0.15">
      <c r="A17" s="232">
        <v>2</v>
      </c>
      <c r="B17" s="233"/>
      <c r="C17" s="234">
        <f>'ID21-P2'!T33</f>
        <v>0</v>
      </c>
      <c r="D17" s="703">
        <f>'ID21-P2'!U33</f>
        <v>0</v>
      </c>
      <c r="E17" s="704"/>
      <c r="F17" s="703">
        <f>'ID21-P2'!V33</f>
        <v>0</v>
      </c>
      <c r="G17" s="704"/>
      <c r="H17" s="703">
        <f>'ID21-P2'!W33</f>
        <v>0</v>
      </c>
      <c r="I17" s="704"/>
      <c r="J17" s="703">
        <f>'ID21-P2'!X33</f>
        <v>0</v>
      </c>
      <c r="K17" s="705"/>
      <c r="L17" s="704"/>
      <c r="M17" s="703">
        <f t="shared" si="0"/>
        <v>0</v>
      </c>
      <c r="N17" s="705"/>
      <c r="O17" s="705"/>
      <c r="P17" s="704"/>
      <c r="Q17" s="703">
        <f>'ID21-P2'!Z33</f>
        <v>0</v>
      </c>
      <c r="R17" s="705" t="e">
        <f>#REF!</f>
        <v>#REF!</v>
      </c>
      <c r="S17" s="705" t="e">
        <f>#REF!</f>
        <v>#REF!</v>
      </c>
      <c r="T17" s="704" t="e">
        <f>#REF!</f>
        <v>#REF!</v>
      </c>
      <c r="U17" s="234">
        <f>'ID21-P2'!AA33</f>
        <v>0</v>
      </c>
      <c r="V17" s="234">
        <f>'ID21-P2'!AB33</f>
        <v>0</v>
      </c>
      <c r="W17" s="234">
        <f>'ID21-P2'!AC33</f>
        <v>0</v>
      </c>
      <c r="X17" s="235">
        <f>Q17+U17+W17</f>
        <v>0</v>
      </c>
      <c r="Y17" s="236">
        <f>'ID21-P2'!AE33</f>
        <v>0</v>
      </c>
      <c r="AA17" s="697">
        <v>2</v>
      </c>
      <c r="AB17" s="96" t="s">
        <v>176</v>
      </c>
      <c r="AC17" s="229"/>
      <c r="AD17" s="701"/>
    </row>
    <row r="18" spans="1:30" s="6" customFormat="1" ht="15" customHeight="1" x14ac:dyDescent="0.15">
      <c r="A18" s="232">
        <v>3</v>
      </c>
      <c r="B18" s="233"/>
      <c r="C18" s="234">
        <f>'ID21-P3'!T29</f>
        <v>0</v>
      </c>
      <c r="D18" s="703">
        <f>'ID21-P3'!U29</f>
        <v>0</v>
      </c>
      <c r="E18" s="704"/>
      <c r="F18" s="703">
        <f>'ID21-P3'!V29</f>
        <v>0</v>
      </c>
      <c r="G18" s="704"/>
      <c r="H18" s="703">
        <f>'ID21-P3'!W29</f>
        <v>0</v>
      </c>
      <c r="I18" s="704"/>
      <c r="J18" s="703">
        <f>'ID21-P3'!X29</f>
        <v>0</v>
      </c>
      <c r="K18" s="705"/>
      <c r="L18" s="704"/>
      <c r="M18" s="703">
        <f t="shared" si="0"/>
        <v>0</v>
      </c>
      <c r="N18" s="705"/>
      <c r="O18" s="705"/>
      <c r="P18" s="704"/>
      <c r="Q18" s="703">
        <f>'ID21-P3'!Z29</f>
        <v>0</v>
      </c>
      <c r="R18" s="705"/>
      <c r="S18" s="705"/>
      <c r="T18" s="704"/>
      <c r="U18" s="234">
        <f>'ID21-P3'!AA29</f>
        <v>0</v>
      </c>
      <c r="V18" s="234">
        <f>'ID21-P3'!AB29</f>
        <v>0</v>
      </c>
      <c r="W18" s="234">
        <f>'ID21-P3'!AC29</f>
        <v>0</v>
      </c>
      <c r="X18" s="235">
        <f>Q18+U18+W18</f>
        <v>0</v>
      </c>
      <c r="Y18" s="236">
        <f>'ID21-P3'!AE29</f>
        <v>0</v>
      </c>
      <c r="AA18" s="698"/>
      <c r="AB18" s="97" t="s">
        <v>63</v>
      </c>
      <c r="AC18" s="242"/>
      <c r="AD18" s="702"/>
    </row>
    <row r="19" spans="1:30" s="6" customFormat="1" ht="15" customHeight="1" x14ac:dyDescent="0.15">
      <c r="A19" s="232">
        <v>4</v>
      </c>
      <c r="B19" s="233"/>
      <c r="C19" s="234"/>
      <c r="D19" s="703"/>
      <c r="E19" s="704"/>
      <c r="F19" s="703"/>
      <c r="G19" s="704"/>
      <c r="H19" s="703"/>
      <c r="I19" s="704"/>
      <c r="J19" s="703"/>
      <c r="K19" s="705"/>
      <c r="L19" s="704"/>
      <c r="M19" s="703">
        <f t="shared" si="0"/>
        <v>0</v>
      </c>
      <c r="N19" s="705"/>
      <c r="O19" s="705"/>
      <c r="P19" s="704"/>
      <c r="Q19" s="703"/>
      <c r="R19" s="705"/>
      <c r="S19" s="705"/>
      <c r="T19" s="704"/>
      <c r="U19" s="234"/>
      <c r="V19" s="234"/>
      <c r="W19" s="234"/>
      <c r="X19" s="235">
        <f t="shared" ref="X19:X45" si="1">Q19+U19+W19</f>
        <v>0</v>
      </c>
      <c r="Y19" s="236"/>
      <c r="AA19" s="697">
        <v>3</v>
      </c>
      <c r="AB19" s="96" t="s">
        <v>176</v>
      </c>
      <c r="AC19" s="229"/>
      <c r="AD19" s="701"/>
    </row>
    <row r="20" spans="1:30" s="6" customFormat="1" ht="15" customHeight="1" x14ac:dyDescent="0.15">
      <c r="A20" s="232">
        <v>5</v>
      </c>
      <c r="B20" s="233"/>
      <c r="C20" s="234"/>
      <c r="D20" s="703"/>
      <c r="E20" s="704"/>
      <c r="F20" s="703"/>
      <c r="G20" s="704"/>
      <c r="H20" s="703"/>
      <c r="I20" s="704"/>
      <c r="J20" s="703"/>
      <c r="K20" s="705"/>
      <c r="L20" s="704"/>
      <c r="M20" s="703">
        <f t="shared" si="0"/>
        <v>0</v>
      </c>
      <c r="N20" s="705"/>
      <c r="O20" s="705"/>
      <c r="P20" s="704"/>
      <c r="Q20" s="703"/>
      <c r="R20" s="705"/>
      <c r="S20" s="705"/>
      <c r="T20" s="704"/>
      <c r="U20" s="234"/>
      <c r="V20" s="234"/>
      <c r="W20" s="234"/>
      <c r="X20" s="235">
        <f t="shared" si="1"/>
        <v>0</v>
      </c>
      <c r="Y20" s="236"/>
      <c r="AA20" s="698"/>
      <c r="AB20" s="97" t="s">
        <v>63</v>
      </c>
      <c r="AC20" s="242"/>
      <c r="AD20" s="702"/>
    </row>
    <row r="21" spans="1:30" s="6" customFormat="1" ht="15" customHeight="1" x14ac:dyDescent="0.15">
      <c r="A21" s="232">
        <v>6</v>
      </c>
      <c r="B21" s="233"/>
      <c r="C21" s="234"/>
      <c r="D21" s="703"/>
      <c r="E21" s="704"/>
      <c r="F21" s="703"/>
      <c r="G21" s="704"/>
      <c r="H21" s="703"/>
      <c r="I21" s="704"/>
      <c r="J21" s="703"/>
      <c r="K21" s="705"/>
      <c r="L21" s="704"/>
      <c r="M21" s="703">
        <f t="shared" si="0"/>
        <v>0</v>
      </c>
      <c r="N21" s="705"/>
      <c r="O21" s="705"/>
      <c r="P21" s="704"/>
      <c r="Q21" s="703"/>
      <c r="R21" s="705"/>
      <c r="S21" s="705"/>
      <c r="T21" s="704"/>
      <c r="U21" s="234"/>
      <c r="V21" s="234"/>
      <c r="W21" s="234"/>
      <c r="X21" s="235">
        <f>Q21+U21+W21</f>
        <v>0</v>
      </c>
      <c r="Y21" s="236"/>
      <c r="AA21" s="697">
        <v>4</v>
      </c>
      <c r="AB21" s="96" t="s">
        <v>176</v>
      </c>
      <c r="AC21" s="229"/>
      <c r="AD21" s="701"/>
    </row>
    <row r="22" spans="1:30" s="6" customFormat="1" ht="15" customHeight="1" x14ac:dyDescent="0.15">
      <c r="A22" s="232">
        <v>7</v>
      </c>
      <c r="B22" s="233"/>
      <c r="C22" s="234"/>
      <c r="D22" s="703"/>
      <c r="E22" s="704"/>
      <c r="F22" s="703"/>
      <c r="G22" s="704"/>
      <c r="H22" s="703"/>
      <c r="I22" s="704"/>
      <c r="J22" s="703"/>
      <c r="K22" s="705"/>
      <c r="L22" s="704"/>
      <c r="M22" s="703">
        <f t="shared" si="0"/>
        <v>0</v>
      </c>
      <c r="N22" s="705"/>
      <c r="O22" s="705"/>
      <c r="P22" s="704"/>
      <c r="Q22" s="703"/>
      <c r="R22" s="705"/>
      <c r="S22" s="705"/>
      <c r="T22" s="704"/>
      <c r="U22" s="234"/>
      <c r="V22" s="234"/>
      <c r="W22" s="234"/>
      <c r="X22" s="235">
        <f t="shared" si="1"/>
        <v>0</v>
      </c>
      <c r="Y22" s="236"/>
      <c r="AA22" s="698"/>
      <c r="AB22" s="97" t="s">
        <v>63</v>
      </c>
      <c r="AC22" s="242"/>
      <c r="AD22" s="702"/>
    </row>
    <row r="23" spans="1:30" s="6" customFormat="1" ht="15" customHeight="1" x14ac:dyDescent="0.15">
      <c r="A23" s="232">
        <v>8</v>
      </c>
      <c r="B23" s="233"/>
      <c r="C23" s="234"/>
      <c r="D23" s="703"/>
      <c r="E23" s="704"/>
      <c r="F23" s="703"/>
      <c r="G23" s="704"/>
      <c r="H23" s="703"/>
      <c r="I23" s="704"/>
      <c r="J23" s="703"/>
      <c r="K23" s="705"/>
      <c r="L23" s="704"/>
      <c r="M23" s="703">
        <f t="shared" si="0"/>
        <v>0</v>
      </c>
      <c r="N23" s="705"/>
      <c r="O23" s="705"/>
      <c r="P23" s="704"/>
      <c r="Q23" s="703"/>
      <c r="R23" s="705"/>
      <c r="S23" s="705"/>
      <c r="T23" s="704"/>
      <c r="U23" s="234"/>
      <c r="V23" s="234"/>
      <c r="W23" s="234"/>
      <c r="X23" s="235">
        <f t="shared" si="1"/>
        <v>0</v>
      </c>
      <c r="Y23" s="236"/>
      <c r="AA23" s="697">
        <v>5</v>
      </c>
      <c r="AB23" s="96" t="s">
        <v>176</v>
      </c>
      <c r="AC23" s="229"/>
      <c r="AD23" s="701"/>
    </row>
    <row r="24" spans="1:30" s="6" customFormat="1" ht="15" customHeight="1" x14ac:dyDescent="0.15">
      <c r="A24" s="232">
        <v>9</v>
      </c>
      <c r="B24" s="233"/>
      <c r="C24" s="234"/>
      <c r="D24" s="703"/>
      <c r="E24" s="704"/>
      <c r="F24" s="703"/>
      <c r="G24" s="704"/>
      <c r="H24" s="703"/>
      <c r="I24" s="704"/>
      <c r="J24" s="703"/>
      <c r="K24" s="705"/>
      <c r="L24" s="704"/>
      <c r="M24" s="703">
        <f t="shared" si="0"/>
        <v>0</v>
      </c>
      <c r="N24" s="705"/>
      <c r="O24" s="705"/>
      <c r="P24" s="704"/>
      <c r="Q24" s="703"/>
      <c r="R24" s="705"/>
      <c r="S24" s="705"/>
      <c r="T24" s="704"/>
      <c r="U24" s="234"/>
      <c r="V24" s="234"/>
      <c r="W24" s="234"/>
      <c r="X24" s="235">
        <f t="shared" si="1"/>
        <v>0</v>
      </c>
      <c r="Y24" s="236"/>
      <c r="AA24" s="698"/>
      <c r="AB24" s="97" t="s">
        <v>63</v>
      </c>
      <c r="AC24" s="242"/>
      <c r="AD24" s="702"/>
    </row>
    <row r="25" spans="1:30" s="6" customFormat="1" ht="15" customHeight="1" x14ac:dyDescent="0.15">
      <c r="A25" s="232">
        <v>10</v>
      </c>
      <c r="B25" s="233"/>
      <c r="C25" s="234"/>
      <c r="D25" s="703"/>
      <c r="E25" s="704"/>
      <c r="F25" s="703"/>
      <c r="G25" s="704"/>
      <c r="H25" s="703"/>
      <c r="I25" s="704"/>
      <c r="J25" s="703"/>
      <c r="K25" s="705"/>
      <c r="L25" s="704"/>
      <c r="M25" s="703">
        <f t="shared" si="0"/>
        <v>0</v>
      </c>
      <c r="N25" s="705"/>
      <c r="O25" s="705"/>
      <c r="P25" s="704"/>
      <c r="Q25" s="703"/>
      <c r="R25" s="705"/>
      <c r="S25" s="705"/>
      <c r="T25" s="704"/>
      <c r="U25" s="234"/>
      <c r="V25" s="234"/>
      <c r="W25" s="234"/>
      <c r="X25" s="235">
        <f t="shared" si="1"/>
        <v>0</v>
      </c>
      <c r="Y25" s="236"/>
      <c r="AA25" s="697">
        <v>6</v>
      </c>
      <c r="AB25" s="96" t="s">
        <v>176</v>
      </c>
      <c r="AC25" s="229"/>
      <c r="AD25" s="701"/>
    </row>
    <row r="26" spans="1:30" s="6" customFormat="1" ht="15" customHeight="1" x14ac:dyDescent="0.15">
      <c r="A26" s="232">
        <v>11</v>
      </c>
      <c r="B26" s="233"/>
      <c r="C26" s="234"/>
      <c r="D26" s="703"/>
      <c r="E26" s="704"/>
      <c r="F26" s="703"/>
      <c r="G26" s="704"/>
      <c r="H26" s="703"/>
      <c r="I26" s="704"/>
      <c r="J26" s="703"/>
      <c r="K26" s="705"/>
      <c r="L26" s="704"/>
      <c r="M26" s="703">
        <f t="shared" si="0"/>
        <v>0</v>
      </c>
      <c r="N26" s="705"/>
      <c r="O26" s="705"/>
      <c r="P26" s="704"/>
      <c r="Q26" s="703"/>
      <c r="R26" s="705"/>
      <c r="S26" s="705"/>
      <c r="T26" s="704"/>
      <c r="U26" s="234"/>
      <c r="V26" s="234"/>
      <c r="W26" s="234"/>
      <c r="X26" s="235">
        <f t="shared" si="1"/>
        <v>0</v>
      </c>
      <c r="Y26" s="236"/>
      <c r="AA26" s="698"/>
      <c r="AB26" s="97" t="s">
        <v>63</v>
      </c>
      <c r="AC26" s="242"/>
      <c r="AD26" s="702"/>
    </row>
    <row r="27" spans="1:30" s="6" customFormat="1" ht="15" customHeight="1" x14ac:dyDescent="0.15">
      <c r="A27" s="232">
        <v>12</v>
      </c>
      <c r="B27" s="233"/>
      <c r="C27" s="234"/>
      <c r="D27" s="703"/>
      <c r="E27" s="704"/>
      <c r="F27" s="703"/>
      <c r="G27" s="704"/>
      <c r="H27" s="703"/>
      <c r="I27" s="704"/>
      <c r="J27" s="703"/>
      <c r="K27" s="705"/>
      <c r="L27" s="704"/>
      <c r="M27" s="703">
        <f t="shared" si="0"/>
        <v>0</v>
      </c>
      <c r="N27" s="705"/>
      <c r="O27" s="705"/>
      <c r="P27" s="704"/>
      <c r="Q27" s="703"/>
      <c r="R27" s="705"/>
      <c r="S27" s="705"/>
      <c r="T27" s="704"/>
      <c r="U27" s="234"/>
      <c r="V27" s="234"/>
      <c r="W27" s="234"/>
      <c r="X27" s="235">
        <f t="shared" si="1"/>
        <v>0</v>
      </c>
      <c r="Y27" s="236"/>
      <c r="AA27" s="697">
        <v>7</v>
      </c>
      <c r="AB27" s="96" t="s">
        <v>176</v>
      </c>
      <c r="AC27" s="229"/>
      <c r="AD27" s="701"/>
    </row>
    <row r="28" spans="1:30" s="6" customFormat="1" ht="15" customHeight="1" x14ac:dyDescent="0.15">
      <c r="A28" s="232">
        <v>13</v>
      </c>
      <c r="B28" s="233"/>
      <c r="C28" s="234"/>
      <c r="D28" s="703"/>
      <c r="E28" s="704"/>
      <c r="F28" s="703"/>
      <c r="G28" s="704"/>
      <c r="H28" s="703"/>
      <c r="I28" s="704"/>
      <c r="J28" s="703"/>
      <c r="K28" s="705"/>
      <c r="L28" s="704"/>
      <c r="M28" s="703">
        <f t="shared" si="0"/>
        <v>0</v>
      </c>
      <c r="N28" s="705"/>
      <c r="O28" s="705"/>
      <c r="P28" s="704"/>
      <c r="Q28" s="703"/>
      <c r="R28" s="705"/>
      <c r="S28" s="705"/>
      <c r="T28" s="704"/>
      <c r="U28" s="234"/>
      <c r="V28" s="234"/>
      <c r="W28" s="234"/>
      <c r="X28" s="235">
        <f t="shared" si="1"/>
        <v>0</v>
      </c>
      <c r="Y28" s="236"/>
      <c r="AA28" s="698"/>
      <c r="AB28" s="97" t="s">
        <v>63</v>
      </c>
      <c r="AC28" s="242"/>
      <c r="AD28" s="702"/>
    </row>
    <row r="29" spans="1:30" s="6" customFormat="1" ht="15" customHeight="1" x14ac:dyDescent="0.15">
      <c r="A29" s="232">
        <v>14</v>
      </c>
      <c r="B29" s="233"/>
      <c r="C29" s="234"/>
      <c r="D29" s="703"/>
      <c r="E29" s="704"/>
      <c r="F29" s="703"/>
      <c r="G29" s="704"/>
      <c r="H29" s="703"/>
      <c r="I29" s="704"/>
      <c r="J29" s="703"/>
      <c r="K29" s="705"/>
      <c r="L29" s="704"/>
      <c r="M29" s="703">
        <f t="shared" si="0"/>
        <v>0</v>
      </c>
      <c r="N29" s="705"/>
      <c r="O29" s="705"/>
      <c r="P29" s="704"/>
      <c r="Q29" s="703"/>
      <c r="R29" s="705"/>
      <c r="S29" s="705"/>
      <c r="T29" s="704"/>
      <c r="U29" s="234"/>
      <c r="V29" s="234"/>
      <c r="W29" s="234"/>
      <c r="X29" s="235">
        <f t="shared" si="1"/>
        <v>0</v>
      </c>
      <c r="Y29" s="236"/>
      <c r="AA29" s="697">
        <v>8</v>
      </c>
      <c r="AB29" s="96" t="s">
        <v>176</v>
      </c>
      <c r="AC29" s="229"/>
      <c r="AD29" s="701"/>
    </row>
    <row r="30" spans="1:30" s="6" customFormat="1" ht="15" customHeight="1" x14ac:dyDescent="0.15">
      <c r="A30" s="232">
        <v>15</v>
      </c>
      <c r="B30" s="233"/>
      <c r="C30" s="234"/>
      <c r="D30" s="703"/>
      <c r="E30" s="704"/>
      <c r="F30" s="703"/>
      <c r="G30" s="704"/>
      <c r="H30" s="703"/>
      <c r="I30" s="704"/>
      <c r="J30" s="703"/>
      <c r="K30" s="705"/>
      <c r="L30" s="704"/>
      <c r="M30" s="703">
        <f t="shared" si="0"/>
        <v>0</v>
      </c>
      <c r="N30" s="705"/>
      <c r="O30" s="705"/>
      <c r="P30" s="704"/>
      <c r="Q30" s="703"/>
      <c r="R30" s="705"/>
      <c r="S30" s="705"/>
      <c r="T30" s="704"/>
      <c r="U30" s="234"/>
      <c r="V30" s="234"/>
      <c r="W30" s="234"/>
      <c r="X30" s="235">
        <f t="shared" si="1"/>
        <v>0</v>
      </c>
      <c r="Y30" s="236"/>
      <c r="AA30" s="698"/>
      <c r="AB30" s="97" t="s">
        <v>63</v>
      </c>
      <c r="AC30" s="242"/>
      <c r="AD30" s="702"/>
    </row>
    <row r="31" spans="1:30" s="6" customFormat="1" ht="15" customHeight="1" x14ac:dyDescent="0.15">
      <c r="A31" s="232">
        <v>16</v>
      </c>
      <c r="B31" s="233"/>
      <c r="C31" s="234"/>
      <c r="D31" s="409"/>
      <c r="E31" s="410"/>
      <c r="F31" s="409"/>
      <c r="G31" s="410"/>
      <c r="H31" s="409"/>
      <c r="I31" s="410"/>
      <c r="J31" s="703"/>
      <c r="K31" s="705"/>
      <c r="L31" s="704"/>
      <c r="M31" s="703">
        <f t="shared" si="0"/>
        <v>0</v>
      </c>
      <c r="N31" s="705"/>
      <c r="O31" s="705"/>
      <c r="P31" s="704"/>
      <c r="Q31" s="703"/>
      <c r="R31" s="705"/>
      <c r="S31" s="705"/>
      <c r="T31" s="704"/>
      <c r="U31" s="234"/>
      <c r="V31" s="234"/>
      <c r="W31" s="234"/>
      <c r="X31" s="235">
        <f t="shared" si="1"/>
        <v>0</v>
      </c>
      <c r="Y31" s="236"/>
      <c r="AA31" s="697">
        <v>9</v>
      </c>
      <c r="AB31" s="96" t="s">
        <v>176</v>
      </c>
      <c r="AC31" s="229"/>
      <c r="AD31" s="701"/>
    </row>
    <row r="32" spans="1:30" s="6" customFormat="1" ht="15" customHeight="1" x14ac:dyDescent="0.15">
      <c r="A32" s="232">
        <v>17</v>
      </c>
      <c r="B32" s="233"/>
      <c r="C32" s="234"/>
      <c r="D32" s="409"/>
      <c r="E32" s="410"/>
      <c r="F32" s="409"/>
      <c r="G32" s="410"/>
      <c r="H32" s="409"/>
      <c r="I32" s="410"/>
      <c r="J32" s="703"/>
      <c r="K32" s="705"/>
      <c r="L32" s="704"/>
      <c r="M32" s="703">
        <f t="shared" si="0"/>
        <v>0</v>
      </c>
      <c r="N32" s="705"/>
      <c r="O32" s="705"/>
      <c r="P32" s="704"/>
      <c r="Q32" s="703"/>
      <c r="R32" s="705"/>
      <c r="S32" s="705"/>
      <c r="T32" s="704"/>
      <c r="U32" s="234"/>
      <c r="V32" s="234"/>
      <c r="W32" s="234"/>
      <c r="X32" s="235">
        <f t="shared" si="1"/>
        <v>0</v>
      </c>
      <c r="Y32" s="236"/>
      <c r="AA32" s="698"/>
      <c r="AB32" s="97" t="s">
        <v>63</v>
      </c>
      <c r="AC32" s="242"/>
      <c r="AD32" s="702"/>
    </row>
    <row r="33" spans="1:30" s="6" customFormat="1" ht="15" customHeight="1" x14ac:dyDescent="0.15">
      <c r="A33" s="232">
        <v>18</v>
      </c>
      <c r="B33" s="233"/>
      <c r="C33" s="234"/>
      <c r="D33" s="409"/>
      <c r="E33" s="410"/>
      <c r="F33" s="409"/>
      <c r="G33" s="410"/>
      <c r="H33" s="409"/>
      <c r="I33" s="410"/>
      <c r="J33" s="703"/>
      <c r="K33" s="705"/>
      <c r="L33" s="704"/>
      <c r="M33" s="703">
        <f t="shared" ref="M33:M40" si="2">SUM(C33:L33)</f>
        <v>0</v>
      </c>
      <c r="N33" s="705"/>
      <c r="O33" s="705"/>
      <c r="P33" s="704"/>
      <c r="Q33" s="703"/>
      <c r="R33" s="705"/>
      <c r="S33" s="705"/>
      <c r="T33" s="704"/>
      <c r="U33" s="234"/>
      <c r="V33" s="234"/>
      <c r="W33" s="234"/>
      <c r="X33" s="235">
        <f t="shared" si="1"/>
        <v>0</v>
      </c>
      <c r="Y33" s="236"/>
      <c r="AA33" s="697">
        <v>10</v>
      </c>
      <c r="AB33" s="96" t="s">
        <v>176</v>
      </c>
      <c r="AC33" s="229"/>
      <c r="AD33" s="701"/>
    </row>
    <row r="34" spans="1:30" s="6" customFormat="1" ht="15" customHeight="1" x14ac:dyDescent="0.15">
      <c r="A34" s="232">
        <v>19</v>
      </c>
      <c r="B34" s="233"/>
      <c r="C34" s="234"/>
      <c r="D34" s="409"/>
      <c r="E34" s="410"/>
      <c r="F34" s="409"/>
      <c r="G34" s="410"/>
      <c r="H34" s="409"/>
      <c r="I34" s="410"/>
      <c r="J34" s="703"/>
      <c r="K34" s="705"/>
      <c r="L34" s="704"/>
      <c r="M34" s="703">
        <f t="shared" si="2"/>
        <v>0</v>
      </c>
      <c r="N34" s="705"/>
      <c r="O34" s="705"/>
      <c r="P34" s="704"/>
      <c r="Q34" s="703"/>
      <c r="R34" s="705"/>
      <c r="S34" s="705"/>
      <c r="T34" s="704"/>
      <c r="U34" s="234"/>
      <c r="V34" s="234"/>
      <c r="W34" s="234"/>
      <c r="X34" s="235">
        <f t="shared" si="1"/>
        <v>0</v>
      </c>
      <c r="Y34" s="236"/>
      <c r="AA34" s="698"/>
      <c r="AB34" s="97" t="s">
        <v>63</v>
      </c>
      <c r="AC34" s="242"/>
      <c r="AD34" s="702"/>
    </row>
    <row r="35" spans="1:30" s="6" customFormat="1" ht="15" customHeight="1" x14ac:dyDescent="0.15">
      <c r="A35" s="232">
        <v>20</v>
      </c>
      <c r="B35" s="233"/>
      <c r="C35" s="234"/>
      <c r="D35" s="409"/>
      <c r="E35" s="410"/>
      <c r="F35" s="409"/>
      <c r="G35" s="410"/>
      <c r="H35" s="409"/>
      <c r="I35" s="410"/>
      <c r="J35" s="703"/>
      <c r="K35" s="705"/>
      <c r="L35" s="704"/>
      <c r="M35" s="703">
        <f t="shared" si="2"/>
        <v>0</v>
      </c>
      <c r="N35" s="705"/>
      <c r="O35" s="705"/>
      <c r="P35" s="704"/>
      <c r="Q35" s="703"/>
      <c r="R35" s="705"/>
      <c r="S35" s="705"/>
      <c r="T35" s="704"/>
      <c r="U35" s="234"/>
      <c r="V35" s="234"/>
      <c r="W35" s="234"/>
      <c r="X35" s="235">
        <f t="shared" si="1"/>
        <v>0</v>
      </c>
      <c r="Y35" s="236"/>
      <c r="AA35" s="697">
        <v>11</v>
      </c>
      <c r="AB35" s="96" t="s">
        <v>176</v>
      </c>
      <c r="AC35" s="229"/>
      <c r="AD35" s="701"/>
    </row>
    <row r="36" spans="1:30" s="6" customFormat="1" ht="15" customHeight="1" x14ac:dyDescent="0.15">
      <c r="A36" s="232">
        <v>21</v>
      </c>
      <c r="B36" s="233"/>
      <c r="C36" s="234"/>
      <c r="D36" s="409"/>
      <c r="E36" s="410"/>
      <c r="F36" s="409"/>
      <c r="G36" s="410"/>
      <c r="H36" s="409"/>
      <c r="I36" s="410"/>
      <c r="J36" s="703"/>
      <c r="K36" s="705"/>
      <c r="L36" s="704"/>
      <c r="M36" s="703">
        <f t="shared" si="2"/>
        <v>0</v>
      </c>
      <c r="N36" s="705"/>
      <c r="O36" s="705"/>
      <c r="P36" s="704"/>
      <c r="Q36" s="703"/>
      <c r="R36" s="705"/>
      <c r="S36" s="705"/>
      <c r="T36" s="704"/>
      <c r="U36" s="234"/>
      <c r="V36" s="234"/>
      <c r="W36" s="234"/>
      <c r="X36" s="235">
        <f t="shared" si="1"/>
        <v>0</v>
      </c>
      <c r="Y36" s="236"/>
      <c r="AA36" s="698"/>
      <c r="AB36" s="97" t="s">
        <v>63</v>
      </c>
      <c r="AC36" s="242"/>
      <c r="AD36" s="702"/>
    </row>
    <row r="37" spans="1:30" s="6" customFormat="1" ht="15" customHeight="1" x14ac:dyDescent="0.15">
      <c r="A37" s="232">
        <v>22</v>
      </c>
      <c r="B37" s="233"/>
      <c r="C37" s="234"/>
      <c r="D37" s="409"/>
      <c r="E37" s="410"/>
      <c r="F37" s="409"/>
      <c r="G37" s="410"/>
      <c r="H37" s="409"/>
      <c r="I37" s="410"/>
      <c r="J37" s="703"/>
      <c r="K37" s="705"/>
      <c r="L37" s="704"/>
      <c r="M37" s="703">
        <f t="shared" si="2"/>
        <v>0</v>
      </c>
      <c r="N37" s="705"/>
      <c r="O37" s="705"/>
      <c r="P37" s="704"/>
      <c r="Q37" s="703"/>
      <c r="R37" s="705"/>
      <c r="S37" s="705"/>
      <c r="T37" s="704"/>
      <c r="U37" s="234"/>
      <c r="V37" s="234"/>
      <c r="W37" s="234"/>
      <c r="X37" s="235">
        <f t="shared" si="1"/>
        <v>0</v>
      </c>
      <c r="Y37" s="236"/>
      <c r="AA37" s="697">
        <v>12</v>
      </c>
      <c r="AB37" s="96" t="s">
        <v>176</v>
      </c>
      <c r="AC37" s="229"/>
      <c r="AD37" s="701"/>
    </row>
    <row r="38" spans="1:30" s="6" customFormat="1" ht="15" customHeight="1" x14ac:dyDescent="0.15">
      <c r="A38" s="232">
        <v>23</v>
      </c>
      <c r="B38" s="233"/>
      <c r="C38" s="234"/>
      <c r="D38" s="409"/>
      <c r="E38" s="410"/>
      <c r="F38" s="409"/>
      <c r="G38" s="410"/>
      <c r="H38" s="409"/>
      <c r="I38" s="410"/>
      <c r="J38" s="703"/>
      <c r="K38" s="705"/>
      <c r="L38" s="704"/>
      <c r="M38" s="703">
        <f t="shared" si="2"/>
        <v>0</v>
      </c>
      <c r="N38" s="705"/>
      <c r="O38" s="705"/>
      <c r="P38" s="704"/>
      <c r="Q38" s="703"/>
      <c r="R38" s="705"/>
      <c r="S38" s="705"/>
      <c r="T38" s="704"/>
      <c r="U38" s="234"/>
      <c r="V38" s="234"/>
      <c r="W38" s="234"/>
      <c r="X38" s="235">
        <f t="shared" si="1"/>
        <v>0</v>
      </c>
      <c r="Y38" s="236"/>
      <c r="AA38" s="698"/>
      <c r="AB38" s="97" t="s">
        <v>63</v>
      </c>
      <c r="AC38" s="242"/>
      <c r="AD38" s="702"/>
    </row>
    <row r="39" spans="1:30" s="6" customFormat="1" ht="15" customHeight="1" x14ac:dyDescent="0.15">
      <c r="A39" s="232">
        <v>24</v>
      </c>
      <c r="B39" s="233"/>
      <c r="C39" s="234"/>
      <c r="D39" s="409"/>
      <c r="E39" s="410"/>
      <c r="F39" s="409"/>
      <c r="G39" s="410"/>
      <c r="H39" s="409"/>
      <c r="I39" s="410"/>
      <c r="J39" s="703"/>
      <c r="K39" s="705"/>
      <c r="L39" s="704"/>
      <c r="M39" s="703">
        <f t="shared" si="2"/>
        <v>0</v>
      </c>
      <c r="N39" s="705"/>
      <c r="O39" s="705"/>
      <c r="P39" s="704"/>
      <c r="Q39" s="703"/>
      <c r="R39" s="705"/>
      <c r="S39" s="705"/>
      <c r="T39" s="704"/>
      <c r="U39" s="234"/>
      <c r="V39" s="234"/>
      <c r="W39" s="234"/>
      <c r="X39" s="235">
        <f t="shared" si="1"/>
        <v>0</v>
      </c>
      <c r="Y39" s="236"/>
      <c r="AA39" s="719" t="s">
        <v>11</v>
      </c>
      <c r="AB39" s="717"/>
      <c r="AC39" s="721">
        <f>SUM(AC15:AC38)</f>
        <v>0</v>
      </c>
      <c r="AD39" s="723"/>
    </row>
    <row r="40" spans="1:30" s="6" customFormat="1" ht="15" customHeight="1" thickBot="1" x14ac:dyDescent="0.2">
      <c r="A40" s="232">
        <v>25</v>
      </c>
      <c r="B40" s="233"/>
      <c r="C40" s="234"/>
      <c r="D40" s="409"/>
      <c r="E40" s="410"/>
      <c r="F40" s="409"/>
      <c r="G40" s="410"/>
      <c r="H40" s="409"/>
      <c r="I40" s="410"/>
      <c r="J40" s="703"/>
      <c r="K40" s="705"/>
      <c r="L40" s="704"/>
      <c r="M40" s="703">
        <f t="shared" si="2"/>
        <v>0</v>
      </c>
      <c r="N40" s="705"/>
      <c r="O40" s="705"/>
      <c r="P40" s="704"/>
      <c r="Q40" s="703"/>
      <c r="R40" s="705"/>
      <c r="S40" s="705"/>
      <c r="T40" s="704"/>
      <c r="U40" s="234"/>
      <c r="V40" s="234"/>
      <c r="W40" s="234"/>
      <c r="X40" s="235">
        <f t="shared" si="1"/>
        <v>0</v>
      </c>
      <c r="Y40" s="236"/>
      <c r="AA40" s="720"/>
      <c r="AB40" s="718"/>
      <c r="AC40" s="722"/>
      <c r="AD40" s="724"/>
    </row>
    <row r="41" spans="1:30" s="6" customFormat="1" ht="15" customHeight="1" x14ac:dyDescent="0.15">
      <c r="A41" s="232">
        <v>26</v>
      </c>
      <c r="B41" s="233"/>
      <c r="C41" s="234"/>
      <c r="D41" s="409"/>
      <c r="E41" s="410"/>
      <c r="F41" s="409"/>
      <c r="G41" s="410"/>
      <c r="H41" s="409"/>
      <c r="I41" s="410"/>
      <c r="J41" s="703"/>
      <c r="K41" s="705"/>
      <c r="L41" s="704"/>
      <c r="M41" s="703">
        <f t="shared" ref="M41:M45" si="3">SUM(C41:L41)</f>
        <v>0</v>
      </c>
      <c r="N41" s="705"/>
      <c r="O41" s="705"/>
      <c r="P41" s="704"/>
      <c r="Q41" s="703"/>
      <c r="R41" s="705"/>
      <c r="S41" s="705"/>
      <c r="T41" s="704"/>
      <c r="U41" s="234"/>
      <c r="V41" s="234"/>
      <c r="W41" s="234"/>
      <c r="X41" s="235">
        <f t="shared" si="1"/>
        <v>0</v>
      </c>
      <c r="Y41" s="236"/>
      <c r="AA41" s="11"/>
      <c r="AB41" s="11"/>
      <c r="AC41" s="11"/>
      <c r="AD41" s="11"/>
    </row>
    <row r="42" spans="1:30" s="6" customFormat="1" ht="15" customHeight="1" x14ac:dyDescent="0.15">
      <c r="A42" s="232">
        <v>27</v>
      </c>
      <c r="B42" s="233"/>
      <c r="C42" s="234"/>
      <c r="D42" s="409"/>
      <c r="E42" s="410"/>
      <c r="F42" s="409"/>
      <c r="G42" s="410"/>
      <c r="H42" s="409"/>
      <c r="I42" s="410"/>
      <c r="J42" s="703"/>
      <c r="K42" s="705"/>
      <c r="L42" s="704"/>
      <c r="M42" s="703">
        <f t="shared" si="3"/>
        <v>0</v>
      </c>
      <c r="N42" s="705"/>
      <c r="O42" s="705"/>
      <c r="P42" s="704"/>
      <c r="Q42" s="703"/>
      <c r="R42" s="705"/>
      <c r="S42" s="705"/>
      <c r="T42" s="704"/>
      <c r="U42" s="234"/>
      <c r="V42" s="234"/>
      <c r="W42" s="234"/>
      <c r="X42" s="235">
        <f t="shared" si="1"/>
        <v>0</v>
      </c>
      <c r="Y42" s="236"/>
      <c r="AA42" s="731" t="s">
        <v>99</v>
      </c>
      <c r="AB42" s="732"/>
      <c r="AC42" s="732"/>
      <c r="AD42" s="733"/>
    </row>
    <row r="43" spans="1:30" s="6" customFormat="1" ht="15" customHeight="1" x14ac:dyDescent="0.15">
      <c r="A43" s="232">
        <v>28</v>
      </c>
      <c r="B43" s="233"/>
      <c r="C43" s="234"/>
      <c r="D43" s="409"/>
      <c r="E43" s="410"/>
      <c r="F43" s="409"/>
      <c r="G43" s="410"/>
      <c r="H43" s="409"/>
      <c r="I43" s="410"/>
      <c r="J43" s="703"/>
      <c r="K43" s="705"/>
      <c r="L43" s="704"/>
      <c r="M43" s="703">
        <f t="shared" si="3"/>
        <v>0</v>
      </c>
      <c r="N43" s="705"/>
      <c r="O43" s="705"/>
      <c r="P43" s="704"/>
      <c r="Q43" s="703"/>
      <c r="R43" s="705"/>
      <c r="S43" s="705"/>
      <c r="T43" s="704"/>
      <c r="U43" s="234"/>
      <c r="V43" s="234"/>
      <c r="W43" s="234"/>
      <c r="X43" s="235">
        <f t="shared" si="1"/>
        <v>0</v>
      </c>
      <c r="Y43" s="236"/>
      <c r="AA43" s="734" t="s">
        <v>100</v>
      </c>
      <c r="AB43" s="735"/>
      <c r="AC43" s="735"/>
      <c r="AD43" s="736"/>
    </row>
    <row r="44" spans="1:30" s="6" customFormat="1" ht="15" customHeight="1" x14ac:dyDescent="0.15">
      <c r="A44" s="232">
        <v>29</v>
      </c>
      <c r="B44" s="233"/>
      <c r="C44" s="234"/>
      <c r="D44" s="409"/>
      <c r="E44" s="410"/>
      <c r="F44" s="409"/>
      <c r="G44" s="410"/>
      <c r="H44" s="409"/>
      <c r="I44" s="410"/>
      <c r="J44" s="703"/>
      <c r="K44" s="705"/>
      <c r="L44" s="704"/>
      <c r="M44" s="703">
        <f t="shared" si="3"/>
        <v>0</v>
      </c>
      <c r="N44" s="705"/>
      <c r="O44" s="705"/>
      <c r="P44" s="704"/>
      <c r="Q44" s="703"/>
      <c r="R44" s="705"/>
      <c r="S44" s="705"/>
      <c r="T44" s="704"/>
      <c r="U44" s="234"/>
      <c r="V44" s="234"/>
      <c r="W44" s="234"/>
      <c r="X44" s="235">
        <f t="shared" si="1"/>
        <v>0</v>
      </c>
      <c r="Y44" s="236"/>
      <c r="AA44" s="734" t="s">
        <v>101</v>
      </c>
      <c r="AB44" s="735"/>
      <c r="AC44" s="735"/>
      <c r="AD44" s="736"/>
    </row>
    <row r="45" spans="1:30" s="6" customFormat="1" ht="15" customHeight="1" thickBot="1" x14ac:dyDescent="0.2">
      <c r="A45" s="237">
        <v>30</v>
      </c>
      <c r="B45" s="238"/>
      <c r="C45" s="239"/>
      <c r="D45" s="411"/>
      <c r="E45" s="412"/>
      <c r="F45" s="411"/>
      <c r="G45" s="412"/>
      <c r="H45" s="411"/>
      <c r="I45" s="412"/>
      <c r="J45" s="703"/>
      <c r="K45" s="705"/>
      <c r="L45" s="704"/>
      <c r="M45" s="725">
        <f t="shared" si="3"/>
        <v>0</v>
      </c>
      <c r="N45" s="726"/>
      <c r="O45" s="726"/>
      <c r="P45" s="727"/>
      <c r="Q45" s="725"/>
      <c r="R45" s="726"/>
      <c r="S45" s="726"/>
      <c r="T45" s="727"/>
      <c r="U45" s="239"/>
      <c r="V45" s="239"/>
      <c r="W45" s="239"/>
      <c r="X45" s="240">
        <f t="shared" si="1"/>
        <v>0</v>
      </c>
      <c r="Y45" s="241"/>
      <c r="AA45" s="102" t="s">
        <v>102</v>
      </c>
      <c r="AB45" s="8" t="str">
        <f>paramètres!B28&amp;"   le"</f>
        <v xml:space="preserve">   le</v>
      </c>
      <c r="AC45" s="37"/>
      <c r="AD45" s="103">
        <f>paramètres!B22</f>
        <v>0</v>
      </c>
    </row>
    <row r="46" spans="1:30" s="11" customFormat="1" ht="21" customHeight="1" thickBot="1" x14ac:dyDescent="0.2">
      <c r="A46" s="38"/>
      <c r="B46" s="130"/>
      <c r="C46" s="39">
        <f>SUM(C16:C45)</f>
        <v>0</v>
      </c>
      <c r="D46" s="728">
        <f t="shared" ref="D46:Y46" si="4">SUM(D16:D45)</f>
        <v>0</v>
      </c>
      <c r="E46" s="730">
        <f t="shared" si="4"/>
        <v>0</v>
      </c>
      <c r="F46" s="728">
        <f t="shared" si="4"/>
        <v>0</v>
      </c>
      <c r="G46" s="730">
        <f t="shared" si="4"/>
        <v>0</v>
      </c>
      <c r="H46" s="728">
        <f t="shared" si="4"/>
        <v>0</v>
      </c>
      <c r="I46" s="730">
        <f t="shared" si="4"/>
        <v>0</v>
      </c>
      <c r="J46" s="728">
        <f t="shared" si="4"/>
        <v>0</v>
      </c>
      <c r="K46" s="729">
        <f t="shared" si="4"/>
        <v>0</v>
      </c>
      <c r="L46" s="730">
        <f t="shared" si="4"/>
        <v>0</v>
      </c>
      <c r="M46" s="728">
        <f t="shared" si="4"/>
        <v>0</v>
      </c>
      <c r="N46" s="729">
        <f t="shared" si="4"/>
        <v>0</v>
      </c>
      <c r="O46" s="729">
        <f t="shared" si="4"/>
        <v>0</v>
      </c>
      <c r="P46" s="730">
        <f t="shared" si="4"/>
        <v>0</v>
      </c>
      <c r="Q46" s="728">
        <f t="shared" si="4"/>
        <v>0</v>
      </c>
      <c r="R46" s="729" t="e">
        <f t="shared" si="4"/>
        <v>#REF!</v>
      </c>
      <c r="S46" s="729" t="e">
        <f t="shared" si="4"/>
        <v>#REF!</v>
      </c>
      <c r="T46" s="730" t="e">
        <f t="shared" si="4"/>
        <v>#REF!</v>
      </c>
      <c r="U46" s="98">
        <f t="shared" si="4"/>
        <v>0</v>
      </c>
      <c r="V46" s="98"/>
      <c r="W46" s="98">
        <f t="shared" si="4"/>
        <v>0</v>
      </c>
      <c r="X46" s="98">
        <f>SUM(X16:X45)</f>
        <v>0</v>
      </c>
      <c r="Y46" s="99">
        <f t="shared" si="4"/>
        <v>0</v>
      </c>
      <c r="AA46" s="36" t="s">
        <v>103</v>
      </c>
      <c r="AB46" s="37"/>
      <c r="AC46" s="37"/>
      <c r="AD46" s="35"/>
    </row>
    <row r="47" spans="1:30" s="11" customFormat="1" ht="16.5" customHeight="1" x14ac:dyDescent="0.15">
      <c r="AA47" s="40"/>
      <c r="AD47" s="41"/>
    </row>
    <row r="48" spans="1:30" s="11" customFormat="1" ht="16.5" customHeight="1" x14ac:dyDescent="0.15">
      <c r="AA48" s="42"/>
      <c r="AB48" s="43"/>
      <c r="AC48" s="43"/>
      <c r="AD48" s="44"/>
    </row>
    <row r="49" spans="1:30" s="11" customFormat="1" ht="16.5" customHeight="1" x14ac:dyDescent="0.15"/>
    <row r="50" spans="1:30" s="45" customFormat="1" ht="16.5" customHeight="1" x14ac:dyDescent="0.15">
      <c r="AA50" s="11"/>
      <c r="AB50" s="11"/>
      <c r="AC50" s="11"/>
      <c r="AD50" s="11"/>
    </row>
    <row r="51" spans="1:30" s="45" customFormat="1" ht="16.5" customHeight="1" x14ac:dyDescent="0.1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</row>
    <row r="52" spans="1:30" s="31" customFormat="1" ht="16.5" customHeight="1" x14ac:dyDescent="0.15">
      <c r="AA52" s="45"/>
      <c r="AB52" s="45"/>
      <c r="AC52" s="45"/>
      <c r="AD52" s="45"/>
    </row>
    <row r="53" spans="1:30" s="15" customFormat="1" ht="16.5" customHeight="1" x14ac:dyDescent="0.15">
      <c r="AA53" s="31"/>
      <c r="AB53" s="31"/>
      <c r="AC53" s="31"/>
      <c r="AD53" s="31"/>
    </row>
    <row r="54" spans="1:30" s="15" customFormat="1" ht="13" x14ac:dyDescent="0.15">
      <c r="F54" s="31"/>
      <c r="G54" s="31"/>
      <c r="H54" s="31"/>
      <c r="I54" s="31"/>
    </row>
    <row r="55" spans="1:30" x14ac:dyDescent="0.15">
      <c r="AA55" s="15"/>
      <c r="AB55" s="15"/>
      <c r="AC55" s="15"/>
      <c r="AD55" s="15"/>
    </row>
  </sheetData>
  <mergeCells count="200">
    <mergeCell ref="A1:J1"/>
    <mergeCell ref="A2:J2"/>
    <mergeCell ref="A3:J3"/>
    <mergeCell ref="B4:H4"/>
    <mergeCell ref="B5:H5"/>
    <mergeCell ref="B6:H6"/>
    <mergeCell ref="D46:E46"/>
    <mergeCell ref="F46:G46"/>
    <mergeCell ref="H46:I46"/>
    <mergeCell ref="J46:L46"/>
    <mergeCell ref="J41:L41"/>
    <mergeCell ref="J34:L34"/>
    <mergeCell ref="D30:E30"/>
    <mergeCell ref="F30:G30"/>
    <mergeCell ref="H30:I30"/>
    <mergeCell ref="J30:L30"/>
    <mergeCell ref="D28:E28"/>
    <mergeCell ref="F28:G28"/>
    <mergeCell ref="H28:I28"/>
    <mergeCell ref="J28:L28"/>
    <mergeCell ref="D26:E26"/>
    <mergeCell ref="F26:G26"/>
    <mergeCell ref="H26:I26"/>
    <mergeCell ref="J26:L26"/>
    <mergeCell ref="M46:P46"/>
    <mergeCell ref="Q46:T46"/>
    <mergeCell ref="J44:L44"/>
    <mergeCell ref="M44:P44"/>
    <mergeCell ref="Q44:T44"/>
    <mergeCell ref="AA42:AD42"/>
    <mergeCell ref="J42:L42"/>
    <mergeCell ref="M42:P42"/>
    <mergeCell ref="Q42:T42"/>
    <mergeCell ref="AA43:AD43"/>
    <mergeCell ref="J43:L43"/>
    <mergeCell ref="M43:P43"/>
    <mergeCell ref="Q43:T43"/>
    <mergeCell ref="AA44:AD44"/>
    <mergeCell ref="M41:P41"/>
    <mergeCell ref="Q41:T41"/>
    <mergeCell ref="J38:L38"/>
    <mergeCell ref="M38:P38"/>
    <mergeCell ref="Q38:T38"/>
    <mergeCell ref="J45:L45"/>
    <mergeCell ref="M45:P45"/>
    <mergeCell ref="Q45:T45"/>
    <mergeCell ref="J39:L39"/>
    <mergeCell ref="M39:P39"/>
    <mergeCell ref="Q39:T39"/>
    <mergeCell ref="AA37:AA38"/>
    <mergeCell ref="AD37:AD38"/>
    <mergeCell ref="J37:L37"/>
    <mergeCell ref="M37:P37"/>
    <mergeCell ref="Q37:T37"/>
    <mergeCell ref="AB39:AB40"/>
    <mergeCell ref="J40:L40"/>
    <mergeCell ref="M40:P40"/>
    <mergeCell ref="Q40:T40"/>
    <mergeCell ref="AA39:AA40"/>
    <mergeCell ref="AC39:AC40"/>
    <mergeCell ref="AD39:AD40"/>
    <mergeCell ref="M34:P34"/>
    <mergeCell ref="Q34:T34"/>
    <mergeCell ref="AA35:AA36"/>
    <mergeCell ref="AD35:AD36"/>
    <mergeCell ref="J35:L35"/>
    <mergeCell ref="M35:P35"/>
    <mergeCell ref="Q35:T35"/>
    <mergeCell ref="J32:L32"/>
    <mergeCell ref="M32:P32"/>
    <mergeCell ref="Q32:T32"/>
    <mergeCell ref="AA33:AA34"/>
    <mergeCell ref="AD33:AD34"/>
    <mergeCell ref="J33:L33"/>
    <mergeCell ref="M33:P33"/>
    <mergeCell ref="Q33:T33"/>
    <mergeCell ref="AA31:AA32"/>
    <mergeCell ref="AD31:AD32"/>
    <mergeCell ref="J31:L31"/>
    <mergeCell ref="M31:P31"/>
    <mergeCell ref="Q31:T31"/>
    <mergeCell ref="J36:L36"/>
    <mergeCell ref="M36:P36"/>
    <mergeCell ref="Q36:T36"/>
    <mergeCell ref="M30:P30"/>
    <mergeCell ref="Q30:T30"/>
    <mergeCell ref="AA29:AA30"/>
    <mergeCell ref="AD29:AD30"/>
    <mergeCell ref="D29:E29"/>
    <mergeCell ref="F29:G29"/>
    <mergeCell ref="H29:I29"/>
    <mergeCell ref="J29:L29"/>
    <mergeCell ref="M29:P29"/>
    <mergeCell ref="Q29:T29"/>
    <mergeCell ref="M28:P28"/>
    <mergeCell ref="Q28:T28"/>
    <mergeCell ref="AA27:AA28"/>
    <mergeCell ref="AD27:AD28"/>
    <mergeCell ref="D27:E27"/>
    <mergeCell ref="F27:G27"/>
    <mergeCell ref="H27:I27"/>
    <mergeCell ref="J27:L27"/>
    <mergeCell ref="M27:P27"/>
    <mergeCell ref="Q27:T27"/>
    <mergeCell ref="M26:P26"/>
    <mergeCell ref="Q26:T26"/>
    <mergeCell ref="AA25:AA26"/>
    <mergeCell ref="AD25:AD26"/>
    <mergeCell ref="D25:E25"/>
    <mergeCell ref="F25:G25"/>
    <mergeCell ref="H25:I25"/>
    <mergeCell ref="J25:L25"/>
    <mergeCell ref="M25:P25"/>
    <mergeCell ref="Q25:T25"/>
    <mergeCell ref="D24:E24"/>
    <mergeCell ref="F24:G24"/>
    <mergeCell ref="H24:I24"/>
    <mergeCell ref="J24:L24"/>
    <mergeCell ref="M24:P24"/>
    <mergeCell ref="Q24:T24"/>
    <mergeCell ref="AA23:AA24"/>
    <mergeCell ref="AD23:AD24"/>
    <mergeCell ref="D23:E23"/>
    <mergeCell ref="F23:G23"/>
    <mergeCell ref="H23:I23"/>
    <mergeCell ref="J23:L23"/>
    <mergeCell ref="M23:P23"/>
    <mergeCell ref="Q23:T23"/>
    <mergeCell ref="AD19:AD20"/>
    <mergeCell ref="D19:E19"/>
    <mergeCell ref="F19:G19"/>
    <mergeCell ref="H19:I19"/>
    <mergeCell ref="J19:L19"/>
    <mergeCell ref="M19:P19"/>
    <mergeCell ref="Q19:T19"/>
    <mergeCell ref="AA21:AA22"/>
    <mergeCell ref="AD21:AD22"/>
    <mergeCell ref="D21:E21"/>
    <mergeCell ref="F21:G21"/>
    <mergeCell ref="H21:I21"/>
    <mergeCell ref="J21:L21"/>
    <mergeCell ref="M21:P21"/>
    <mergeCell ref="Q21:T21"/>
    <mergeCell ref="D20:E20"/>
    <mergeCell ref="F20:G20"/>
    <mergeCell ref="H20:I20"/>
    <mergeCell ref="Q20:T20"/>
    <mergeCell ref="AA19:AA20"/>
    <mergeCell ref="D18:E18"/>
    <mergeCell ref="F18:G18"/>
    <mergeCell ref="H18:I18"/>
    <mergeCell ref="J18:L18"/>
    <mergeCell ref="M18:P18"/>
    <mergeCell ref="Q18:T18"/>
    <mergeCell ref="D22:E22"/>
    <mergeCell ref="F22:G22"/>
    <mergeCell ref="H22:I22"/>
    <mergeCell ref="J22:L22"/>
    <mergeCell ref="M22:P22"/>
    <mergeCell ref="Q22:T22"/>
    <mergeCell ref="J20:L20"/>
    <mergeCell ref="M20:P20"/>
    <mergeCell ref="AA17:AA18"/>
    <mergeCell ref="AA15:AA16"/>
    <mergeCell ref="AD17:AD18"/>
    <mergeCell ref="D17:E17"/>
    <mergeCell ref="F17:G17"/>
    <mergeCell ref="H17:I17"/>
    <mergeCell ref="J17:L17"/>
    <mergeCell ref="M17:P17"/>
    <mergeCell ref="D15:E15"/>
    <mergeCell ref="F15:G15"/>
    <mergeCell ref="D16:E16"/>
    <mergeCell ref="F16:G16"/>
    <mergeCell ref="H16:I16"/>
    <mergeCell ref="J16:L16"/>
    <mergeCell ref="J14:L15"/>
    <mergeCell ref="M14:P15"/>
    <mergeCell ref="Q14:T15"/>
    <mergeCell ref="U14:U15"/>
    <mergeCell ref="W14:W15"/>
    <mergeCell ref="X14:X15"/>
    <mergeCell ref="Q17:T17"/>
    <mergeCell ref="AD15:AD16"/>
    <mergeCell ref="M16:P16"/>
    <mergeCell ref="Q16:T16"/>
    <mergeCell ref="Y9:AA9"/>
    <mergeCell ref="A12:A15"/>
    <mergeCell ref="C12:Y12"/>
    <mergeCell ref="AA12:AD12"/>
    <mergeCell ref="C13:P13"/>
    <mergeCell ref="Q13:X13"/>
    <mergeCell ref="Y13:Y15"/>
    <mergeCell ref="AA13:AD13"/>
    <mergeCell ref="C14:C15"/>
    <mergeCell ref="D14:G14"/>
    <mergeCell ref="H14:I15"/>
    <mergeCell ref="AB14:AC14"/>
    <mergeCell ref="B12:B15"/>
    <mergeCell ref="V14:V15"/>
  </mergeCells>
  <conditionalFormatting sqref="AK8">
    <cfRule type="cellIs" dxfId="440" priority="1" operator="notEqual">
      <formula>"Ok"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58" orientation="landscape" r:id="rId1"/>
  <headerFooter>
    <oddHeader>&amp;R&amp;"Geneva,Gras"&amp;14ID22</oddHeader>
    <oddFooter>&amp;R
Mis au format Excel par : www.impots-et-taxes.com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4">
    <tabColor rgb="FF0070C0"/>
  </sheetPr>
  <dimension ref="A3:BI351"/>
  <sheetViews>
    <sheetView showGridLines="0" topLeftCell="E1" workbookViewId="0">
      <pane ySplit="9" topLeftCell="A10" activePane="bottomLeft" state="frozen"/>
      <selection pane="bottomLeft" activeCell="N12" sqref="N12"/>
    </sheetView>
  </sheetViews>
  <sheetFormatPr baseColWidth="10" defaultColWidth="11.5" defaultRowHeight="12" x14ac:dyDescent="0.15"/>
  <cols>
    <col min="1" max="2" width="4" style="116" hidden="1" customWidth="1"/>
    <col min="3" max="3" width="5.83203125" style="355" hidden="1" customWidth="1"/>
    <col min="4" max="4" width="4.6640625" style="116" hidden="1" customWidth="1"/>
    <col min="5" max="5" width="15.5" style="116" bestFit="1" customWidth="1"/>
    <col min="6" max="6" width="37.6640625" style="1" bestFit="1" customWidth="1"/>
    <col min="7" max="8" width="19.33203125" style="1" customWidth="1"/>
    <col min="9" max="9" width="39.33203125" style="1" bestFit="1" customWidth="1"/>
    <col min="10" max="10" width="7.1640625" style="116" customWidth="1"/>
    <col min="11" max="11" width="19.33203125" style="116" customWidth="1"/>
    <col min="12" max="14" width="19.33203125" style="1" customWidth="1"/>
    <col min="15" max="18" width="3.5" style="392" customWidth="1"/>
    <col min="19" max="19" width="19.33203125" style="1" customWidth="1"/>
    <col min="20" max="20" width="11.5" style="47"/>
    <col min="21" max="23" width="9.33203125" style="374" customWidth="1"/>
    <col min="24" max="24" width="15" style="374" customWidth="1"/>
    <col min="25" max="28" width="5.33203125" style="116" hidden="1" customWidth="1"/>
    <col min="29" max="30" width="5.33203125" style="1" hidden="1" customWidth="1"/>
    <col min="31" max="31" width="7.33203125" style="1" hidden="1" customWidth="1"/>
    <col min="32" max="32" width="5.33203125" style="1" hidden="1" customWidth="1"/>
    <col min="33" max="33" width="11.5" style="1" hidden="1" customWidth="1"/>
    <col min="34" max="59" width="11.5" style="1"/>
    <col min="60" max="60" width="39.33203125" style="1" bestFit="1" customWidth="1"/>
    <col min="61" max="16384" width="11.5" style="1"/>
  </cols>
  <sheetData>
    <row r="3" spans="1:61" ht="13" thickBot="1" x14ac:dyDescent="0.2"/>
    <row r="4" spans="1:61" s="115" customFormat="1" ht="37" thickBot="1" x14ac:dyDescent="0.2">
      <c r="A4" s="367"/>
      <c r="B4" s="453"/>
      <c r="C4" s="356"/>
      <c r="D4" s="494" t="s">
        <v>313</v>
      </c>
      <c r="E4" s="494" t="s">
        <v>335</v>
      </c>
      <c r="F4" s="494" t="s">
        <v>296</v>
      </c>
      <c r="G4" s="494" t="s">
        <v>297</v>
      </c>
      <c r="H4" s="494" t="s">
        <v>314</v>
      </c>
      <c r="I4" s="743" t="s">
        <v>307</v>
      </c>
      <c r="J4" s="744"/>
      <c r="K4" s="494" t="s">
        <v>305</v>
      </c>
      <c r="L4" s="494" t="s">
        <v>304</v>
      </c>
      <c r="M4" s="494" t="s">
        <v>306</v>
      </c>
      <c r="N4" s="494" t="s">
        <v>607</v>
      </c>
      <c r="O4" s="738" t="s">
        <v>12</v>
      </c>
      <c r="P4" s="738"/>
      <c r="Q4" s="738"/>
      <c r="R4" s="738"/>
      <c r="S4" s="494" t="s">
        <v>300</v>
      </c>
      <c r="T4" s="741" t="s">
        <v>298</v>
      </c>
      <c r="U4" s="375" t="s">
        <v>299</v>
      </c>
      <c r="V4" s="375" t="s">
        <v>834</v>
      </c>
      <c r="W4" s="487" t="s">
        <v>835</v>
      </c>
      <c r="X4" s="739" t="s">
        <v>11</v>
      </c>
    </row>
    <row r="5" spans="1:61" s="115" customFormat="1" ht="14" thickBot="1" x14ac:dyDescent="0.2">
      <c r="A5" s="367"/>
      <c r="B5" s="453"/>
      <c r="C5" s="356"/>
      <c r="D5" s="496"/>
      <c r="E5" s="496"/>
      <c r="F5" s="496"/>
      <c r="G5" s="496"/>
      <c r="H5" s="496"/>
      <c r="I5" s="745"/>
      <c r="J5" s="746"/>
      <c r="K5" s="496"/>
      <c r="L5" s="496"/>
      <c r="M5" s="496"/>
      <c r="N5" s="496"/>
      <c r="O5" s="393" t="s">
        <v>75</v>
      </c>
      <c r="P5" s="394" t="s">
        <v>76</v>
      </c>
      <c r="Q5" s="393" t="s">
        <v>75</v>
      </c>
      <c r="R5" s="394" t="s">
        <v>76</v>
      </c>
      <c r="S5" s="496"/>
      <c r="T5" s="742"/>
      <c r="U5" s="376">
        <v>0.18</v>
      </c>
      <c r="V5" s="377">
        <v>9.5000000000000001E-2</v>
      </c>
      <c r="W5" s="377">
        <v>0.2</v>
      </c>
      <c r="X5" s="740"/>
    </row>
    <row r="6" spans="1:61" s="388" customFormat="1" hidden="1" x14ac:dyDescent="0.15">
      <c r="A6" s="348"/>
      <c r="B6" s="462"/>
      <c r="C6" s="357"/>
      <c r="D6" s="127"/>
      <c r="E6" s="127">
        <v>1</v>
      </c>
      <c r="F6" s="127">
        <v>2</v>
      </c>
      <c r="G6" s="127">
        <v>3</v>
      </c>
      <c r="H6" s="127">
        <v>4</v>
      </c>
      <c r="I6" s="127">
        <v>5</v>
      </c>
      <c r="J6" s="127">
        <v>6</v>
      </c>
      <c r="K6" s="127">
        <v>7</v>
      </c>
      <c r="L6" s="127">
        <v>8</v>
      </c>
      <c r="M6" s="127">
        <v>9</v>
      </c>
      <c r="N6" s="127">
        <v>10</v>
      </c>
      <c r="O6" s="127">
        <v>11</v>
      </c>
      <c r="P6" s="127">
        <v>12</v>
      </c>
      <c r="Q6" s="127">
        <v>13</v>
      </c>
      <c r="R6" s="127">
        <v>14</v>
      </c>
      <c r="S6" s="127">
        <v>15</v>
      </c>
      <c r="T6" s="127">
        <v>16</v>
      </c>
      <c r="U6" s="127">
        <v>17</v>
      </c>
      <c r="V6" s="127">
        <v>18</v>
      </c>
      <c r="W6" s="127">
        <v>19</v>
      </c>
      <c r="X6" s="127">
        <v>20</v>
      </c>
    </row>
    <row r="7" spans="1:61" s="388" customFormat="1" hidden="1" x14ac:dyDescent="0.15">
      <c r="A7" s="348"/>
      <c r="B7" s="462"/>
      <c r="C7" s="357"/>
      <c r="D7" s="125">
        <v>1</v>
      </c>
      <c r="E7" s="125">
        <v>2</v>
      </c>
      <c r="F7" s="125">
        <v>3</v>
      </c>
      <c r="G7" s="125">
        <v>4</v>
      </c>
      <c r="H7" s="125">
        <v>5</v>
      </c>
      <c r="I7" s="125">
        <v>6</v>
      </c>
      <c r="J7" s="125">
        <v>7</v>
      </c>
      <c r="K7" s="125">
        <v>8</v>
      </c>
      <c r="L7" s="125">
        <v>9</v>
      </c>
      <c r="M7" s="125">
        <v>10</v>
      </c>
      <c r="N7" s="125">
        <v>11</v>
      </c>
      <c r="O7" s="125">
        <v>12</v>
      </c>
      <c r="P7" s="125">
        <v>13</v>
      </c>
      <c r="Q7" s="125">
        <v>14</v>
      </c>
      <c r="R7" s="125">
        <v>15</v>
      </c>
      <c r="S7" s="125">
        <v>16</v>
      </c>
      <c r="T7" s="125">
        <v>17</v>
      </c>
      <c r="U7" s="125">
        <v>18</v>
      </c>
      <c r="V7" s="125">
        <v>19</v>
      </c>
      <c r="W7" s="125">
        <v>20</v>
      </c>
      <c r="X7" s="125">
        <v>21</v>
      </c>
    </row>
    <row r="8" spans="1:61" s="388" customFormat="1" hidden="1" x14ac:dyDescent="0.15">
      <c r="A8" s="389"/>
      <c r="B8" s="463"/>
      <c r="C8" s="390">
        <v>1</v>
      </c>
      <c r="D8" s="390">
        <v>2</v>
      </c>
      <c r="E8" s="127">
        <v>3</v>
      </c>
      <c r="F8" s="127">
        <v>4</v>
      </c>
      <c r="G8" s="127">
        <v>5</v>
      </c>
      <c r="H8" s="127">
        <v>6</v>
      </c>
      <c r="I8" s="127">
        <v>7</v>
      </c>
      <c r="J8" s="127">
        <v>8</v>
      </c>
      <c r="K8" s="127">
        <v>9</v>
      </c>
      <c r="L8" s="127">
        <v>10</v>
      </c>
      <c r="M8" s="127">
        <v>11</v>
      </c>
      <c r="N8" s="127">
        <v>12</v>
      </c>
      <c r="O8" s="127">
        <v>13</v>
      </c>
      <c r="P8" s="127">
        <v>14</v>
      </c>
      <c r="Q8" s="127">
        <v>15</v>
      </c>
      <c r="R8" s="127">
        <v>16</v>
      </c>
      <c r="S8" s="127">
        <v>17</v>
      </c>
      <c r="T8" s="127">
        <v>18</v>
      </c>
      <c r="U8" s="127">
        <v>19</v>
      </c>
      <c r="V8" s="127">
        <v>20</v>
      </c>
      <c r="W8" s="127">
        <v>21</v>
      </c>
      <c r="X8" s="127">
        <v>22</v>
      </c>
    </row>
    <row r="9" spans="1:61" s="388" customFormat="1" ht="13" hidden="1" thickBot="1" x14ac:dyDescent="0.2">
      <c r="A9" s="389"/>
      <c r="B9" s="463">
        <v>1</v>
      </c>
      <c r="C9" s="390">
        <v>2</v>
      </c>
      <c r="D9" s="390">
        <v>3</v>
      </c>
      <c r="E9" s="390">
        <v>4</v>
      </c>
      <c r="F9" s="390">
        <v>5</v>
      </c>
      <c r="G9" s="390">
        <v>6</v>
      </c>
      <c r="H9" s="390">
        <v>7</v>
      </c>
      <c r="I9" s="390">
        <v>8</v>
      </c>
      <c r="J9" s="390">
        <v>9</v>
      </c>
      <c r="K9" s="390">
        <v>10</v>
      </c>
      <c r="L9" s="390">
        <v>11</v>
      </c>
      <c r="M9" s="390">
        <v>12</v>
      </c>
      <c r="N9" s="390">
        <v>13</v>
      </c>
      <c r="O9" s="390">
        <v>14</v>
      </c>
      <c r="P9" s="390">
        <v>15</v>
      </c>
      <c r="Q9" s="390">
        <v>16</v>
      </c>
      <c r="R9" s="390">
        <v>17</v>
      </c>
      <c r="S9" s="390">
        <v>18</v>
      </c>
      <c r="T9" s="390">
        <v>19</v>
      </c>
      <c r="U9" s="390">
        <v>20</v>
      </c>
      <c r="V9" s="390">
        <v>21</v>
      </c>
      <c r="W9" s="390">
        <v>22</v>
      </c>
      <c r="X9" s="390">
        <v>23</v>
      </c>
    </row>
    <row r="10" spans="1:61" ht="30" x14ac:dyDescent="0.15">
      <c r="A10" s="119">
        <v>1</v>
      </c>
      <c r="B10" s="464" t="str">
        <f>AG10</f>
        <v>Autres0</v>
      </c>
      <c r="C10" s="358" t="str">
        <f>AE10</f>
        <v>Gabon0</v>
      </c>
      <c r="D10" s="193" t="str">
        <f t="shared" ref="D10:D73" si="0">E10&amp;J10</f>
        <v/>
      </c>
      <c r="E10" s="193"/>
      <c r="F10" s="200"/>
      <c r="G10" s="192"/>
      <c r="H10" s="379"/>
      <c r="I10" s="379"/>
      <c r="J10" s="397" t="str">
        <f>IFERROR(VLOOKUP(I10,$BH$10:$BI$12,2,FALSE),"")</f>
        <v/>
      </c>
      <c r="K10" s="193"/>
      <c r="L10" s="192"/>
      <c r="M10" s="192"/>
      <c r="N10" s="379"/>
      <c r="O10" s="395"/>
      <c r="P10" s="396"/>
      <c r="Q10" s="385"/>
      <c r="R10" s="386"/>
      <c r="S10" s="192"/>
      <c r="T10" s="194"/>
      <c r="U10" s="211">
        <f>IF(S10="Oui",T10*$U$5,0)</f>
        <v>0</v>
      </c>
      <c r="V10" s="211">
        <f>IF(S10="Oui",0,T10*$V$5)</f>
        <v>0</v>
      </c>
      <c r="W10" s="211">
        <f>IF(N10="Gabon",0,T10*$W$5)</f>
        <v>0</v>
      </c>
      <c r="X10" s="211">
        <f>IF(S10="Oui",T10+U10,T10)</f>
        <v>0</v>
      </c>
      <c r="Y10" s="116">
        <f>IF(AND(S10="Non",N10="Gabon"),1,0)</f>
        <v>0</v>
      </c>
      <c r="Z10" s="116">
        <f>Y10</f>
        <v>0</v>
      </c>
      <c r="AA10" s="116">
        <f>IF(N10="Gabon",1,0)</f>
        <v>0</v>
      </c>
      <c r="AB10" s="116">
        <f>IF(N10&lt;&gt;"",IF(N10&lt;&gt;"Gabon",1,0),0)</f>
        <v>0</v>
      </c>
      <c r="AC10" s="58" t="str">
        <f>S10&amp;-Z10</f>
        <v>0</v>
      </c>
      <c r="AD10" s="378">
        <f>AA10</f>
        <v>0</v>
      </c>
      <c r="AE10" s="378" t="str">
        <f>"Gabon"&amp;AD10</f>
        <v>Gabon0</v>
      </c>
      <c r="AF10" s="378">
        <f>AB10</f>
        <v>0</v>
      </c>
      <c r="AG10" s="378" t="str">
        <f>"Autres"&amp;AF10</f>
        <v>Autres0</v>
      </c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378"/>
      <c r="AV10" s="378"/>
      <c r="AW10" s="378"/>
      <c r="AX10" s="378"/>
      <c r="AY10" s="378"/>
      <c r="AZ10" s="378"/>
      <c r="BA10" s="378"/>
      <c r="BB10" s="378"/>
      <c r="BC10" s="378"/>
      <c r="BD10" s="378"/>
      <c r="BE10" s="378"/>
      <c r="BG10" s="1" t="s">
        <v>301</v>
      </c>
      <c r="BH10" s="1" t="s">
        <v>308</v>
      </c>
      <c r="BI10" s="1" t="s">
        <v>174</v>
      </c>
    </row>
    <row r="11" spans="1:61" ht="30" x14ac:dyDescent="0.15">
      <c r="A11" s="117">
        <v>2</v>
      </c>
      <c r="B11" s="464" t="str">
        <f t="shared" ref="B11:B74" si="1">AG11</f>
        <v>Autres0</v>
      </c>
      <c r="C11" s="358" t="str">
        <f t="shared" ref="C11:C74" si="2">AE11</f>
        <v>Gabon0</v>
      </c>
      <c r="D11" s="193" t="str">
        <f t="shared" si="0"/>
        <v/>
      </c>
      <c r="E11" s="201"/>
      <c r="F11" s="200"/>
      <c r="G11" s="200"/>
      <c r="H11" s="379"/>
      <c r="I11" s="380"/>
      <c r="J11" s="397" t="str">
        <f t="shared" ref="J11:J74" si="3">IFERROR(VLOOKUP(I11,$BH$10:$BI$12,2,FALSE),"")</f>
        <v/>
      </c>
      <c r="K11" s="201"/>
      <c r="L11" s="200"/>
      <c r="M11" s="200"/>
      <c r="N11" s="379"/>
      <c r="O11" s="381"/>
      <c r="P11" s="382"/>
      <c r="Q11" s="383"/>
      <c r="R11" s="384"/>
      <c r="S11" s="200"/>
      <c r="T11" s="195"/>
      <c r="U11" s="211">
        <f t="shared" ref="U11:U74" si="4">IF(S11="Oui",T11*$U$5,0)</f>
        <v>0</v>
      </c>
      <c r="V11" s="211">
        <f t="shared" ref="V11:V74" si="5">IF(S11="Oui",0,T11*$V$5)</f>
        <v>0</v>
      </c>
      <c r="W11" s="211">
        <f t="shared" ref="W11:W74" si="6">IF(N11="Gabon",0,T11*$W$5)</f>
        <v>0</v>
      </c>
      <c r="X11" s="211">
        <f t="shared" ref="X11:X74" si="7">IF(S11="Oui",T11+U11,T11)</f>
        <v>0</v>
      </c>
      <c r="Y11" s="116">
        <f>IF(AND(S11="Non",N11="Gabon"),1,0)</f>
        <v>0</v>
      </c>
      <c r="Z11" s="116">
        <f>Z10+Y11</f>
        <v>0</v>
      </c>
      <c r="AA11" s="116">
        <f t="shared" ref="AA11:AA74" si="8">IF(N11="Gabon",1,0)</f>
        <v>0</v>
      </c>
      <c r="AB11" s="116">
        <f t="shared" ref="AB11:AB74" si="9">IF(N11&lt;&gt;"",IF(N11&lt;&gt;"Gabon",1,0),0)</f>
        <v>0</v>
      </c>
      <c r="AC11" s="58" t="str">
        <f t="shared" ref="AC11:AC74" si="10">S11&amp;-Z11</f>
        <v>0</v>
      </c>
      <c r="AD11" s="378">
        <f>AD10+AA11</f>
        <v>0</v>
      </c>
      <c r="AE11" s="378" t="str">
        <f t="shared" ref="AE11:AE74" si="11">"Gabon"&amp;AD11</f>
        <v>Gabon0</v>
      </c>
      <c r="AF11" s="378">
        <f>AF10+AB11</f>
        <v>0</v>
      </c>
      <c r="AG11" s="378" t="str">
        <f t="shared" ref="AG11:AG74" si="12">"Autres"&amp;AF11</f>
        <v>Autres0</v>
      </c>
      <c r="AH11" s="378"/>
      <c r="AI11" s="378"/>
      <c r="AJ11" s="378"/>
      <c r="AK11" s="378"/>
      <c r="AL11" s="378"/>
      <c r="AM11" s="378"/>
      <c r="AN11" s="378"/>
      <c r="AO11" s="378"/>
      <c r="AP11" s="378"/>
      <c r="AQ11" s="378"/>
      <c r="AR11" s="378"/>
      <c r="AS11" s="378"/>
      <c r="AT11" s="378"/>
      <c r="AU11" s="378"/>
      <c r="AV11" s="378"/>
      <c r="AW11" s="378"/>
      <c r="AX11" s="378"/>
      <c r="AY11" s="378"/>
      <c r="AZ11" s="378"/>
      <c r="BA11" s="378"/>
      <c r="BB11" s="378"/>
      <c r="BC11" s="378"/>
      <c r="BD11" s="378"/>
      <c r="BE11" s="58"/>
      <c r="BG11" s="1" t="s">
        <v>302</v>
      </c>
      <c r="BH11" s="1" t="s">
        <v>309</v>
      </c>
      <c r="BI11" s="1" t="s">
        <v>311</v>
      </c>
    </row>
    <row r="12" spans="1:61" ht="30" x14ac:dyDescent="0.15">
      <c r="A12" s="117">
        <v>3</v>
      </c>
      <c r="B12" s="464" t="str">
        <f t="shared" si="1"/>
        <v>Autres0</v>
      </c>
      <c r="C12" s="358" t="str">
        <f t="shared" si="2"/>
        <v>Gabon0</v>
      </c>
      <c r="D12" s="193" t="str">
        <f t="shared" si="0"/>
        <v/>
      </c>
      <c r="E12" s="201"/>
      <c r="F12" s="200"/>
      <c r="G12" s="200"/>
      <c r="H12" s="380"/>
      <c r="I12" s="380"/>
      <c r="J12" s="397" t="str">
        <f t="shared" si="3"/>
        <v/>
      </c>
      <c r="K12" s="201"/>
      <c r="L12" s="200"/>
      <c r="M12" s="200"/>
      <c r="N12" s="380"/>
      <c r="O12" s="385"/>
      <c r="P12" s="386"/>
      <c r="Q12" s="385"/>
      <c r="R12" s="386"/>
      <c r="S12" s="200"/>
      <c r="T12" s="195"/>
      <c r="U12" s="212">
        <f t="shared" si="4"/>
        <v>0</v>
      </c>
      <c r="V12" s="212">
        <f t="shared" si="5"/>
        <v>0</v>
      </c>
      <c r="W12" s="212">
        <f t="shared" si="6"/>
        <v>0</v>
      </c>
      <c r="X12" s="212">
        <f t="shared" si="7"/>
        <v>0</v>
      </c>
      <c r="Y12" s="116">
        <f>IF(AND(S12="Non",N12="Gabon"),1,0)</f>
        <v>0</v>
      </c>
      <c r="Z12" s="116">
        <f t="shared" ref="Z12:Z75" si="13">Z11+Y12</f>
        <v>0</v>
      </c>
      <c r="AA12" s="116">
        <f t="shared" si="8"/>
        <v>0</v>
      </c>
      <c r="AB12" s="116">
        <f t="shared" si="9"/>
        <v>0</v>
      </c>
      <c r="AC12" s="58" t="str">
        <f t="shared" si="10"/>
        <v>0</v>
      </c>
      <c r="AD12" s="378">
        <f t="shared" ref="AD12:AD75" si="14">AD11+AA12</f>
        <v>0</v>
      </c>
      <c r="AE12" s="378" t="str">
        <f t="shared" si="11"/>
        <v>Gabon0</v>
      </c>
      <c r="AF12" s="378">
        <f t="shared" ref="AF12:AF75" si="15">AF11+AB12</f>
        <v>0</v>
      </c>
      <c r="AG12" s="378" t="str">
        <f t="shared" si="12"/>
        <v>Autres0</v>
      </c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H12" s="1" t="s">
        <v>310</v>
      </c>
      <c r="BI12" s="1" t="s">
        <v>312</v>
      </c>
    </row>
    <row r="13" spans="1:61" ht="30" x14ac:dyDescent="0.15">
      <c r="A13" s="117">
        <v>4</v>
      </c>
      <c r="B13" s="464" t="str">
        <f t="shared" si="1"/>
        <v>Autres0</v>
      </c>
      <c r="C13" s="358" t="str">
        <f t="shared" si="2"/>
        <v>Gabon0</v>
      </c>
      <c r="D13" s="193" t="str">
        <f t="shared" si="0"/>
        <v/>
      </c>
      <c r="E13" s="193"/>
      <c r="F13" s="200"/>
      <c r="G13" s="200"/>
      <c r="H13" s="380"/>
      <c r="I13" s="380"/>
      <c r="J13" s="397" t="str">
        <f t="shared" si="3"/>
        <v/>
      </c>
      <c r="K13" s="201"/>
      <c r="L13" s="200"/>
      <c r="M13" s="200"/>
      <c r="N13" s="380"/>
      <c r="O13" s="385"/>
      <c r="P13" s="386"/>
      <c r="Q13" s="385"/>
      <c r="R13" s="386"/>
      <c r="S13" s="200"/>
      <c r="T13" s="195"/>
      <c r="U13" s="212">
        <f t="shared" si="4"/>
        <v>0</v>
      </c>
      <c r="V13" s="212">
        <f t="shared" si="5"/>
        <v>0</v>
      </c>
      <c r="W13" s="212">
        <f t="shared" si="6"/>
        <v>0</v>
      </c>
      <c r="X13" s="212">
        <f t="shared" si="7"/>
        <v>0</v>
      </c>
      <c r="Y13" s="116">
        <f>IF(AND(S13="Non",N13="Gabon"),1,0)</f>
        <v>0</v>
      </c>
      <c r="Z13" s="116">
        <f t="shared" si="13"/>
        <v>0</v>
      </c>
      <c r="AA13" s="116">
        <f t="shared" si="8"/>
        <v>0</v>
      </c>
      <c r="AB13" s="116">
        <f t="shared" si="9"/>
        <v>0</v>
      </c>
      <c r="AC13" s="58" t="str">
        <f t="shared" si="10"/>
        <v>0</v>
      </c>
      <c r="AD13" s="378">
        <f t="shared" si="14"/>
        <v>0</v>
      </c>
      <c r="AE13" s="378" t="str">
        <f t="shared" si="11"/>
        <v>Gabon0</v>
      </c>
      <c r="AF13" s="378">
        <f t="shared" si="15"/>
        <v>0</v>
      </c>
      <c r="AG13" s="378" t="str">
        <f t="shared" si="12"/>
        <v>Autres0</v>
      </c>
    </row>
    <row r="14" spans="1:61" ht="30" x14ac:dyDescent="0.15">
      <c r="A14" s="117">
        <v>5</v>
      </c>
      <c r="B14" s="464" t="str">
        <f t="shared" si="1"/>
        <v>Autres0</v>
      </c>
      <c r="C14" s="358" t="str">
        <f t="shared" si="2"/>
        <v>Gabon0</v>
      </c>
      <c r="D14" s="193" t="str">
        <f t="shared" si="0"/>
        <v/>
      </c>
      <c r="E14" s="201"/>
      <c r="F14" s="200"/>
      <c r="G14" s="200"/>
      <c r="H14" s="380"/>
      <c r="I14" s="380"/>
      <c r="J14" s="397" t="str">
        <f t="shared" si="3"/>
        <v/>
      </c>
      <c r="K14" s="201"/>
      <c r="L14" s="200"/>
      <c r="M14" s="200"/>
      <c r="N14" s="380"/>
      <c r="O14" s="385"/>
      <c r="P14" s="386"/>
      <c r="Q14" s="385"/>
      <c r="R14" s="386"/>
      <c r="S14" s="200"/>
      <c r="T14" s="195"/>
      <c r="U14" s="212">
        <f t="shared" si="4"/>
        <v>0</v>
      </c>
      <c r="V14" s="212">
        <f t="shared" si="5"/>
        <v>0</v>
      </c>
      <c r="W14" s="212">
        <f t="shared" si="6"/>
        <v>0</v>
      </c>
      <c r="X14" s="212">
        <f t="shared" si="7"/>
        <v>0</v>
      </c>
      <c r="Y14" s="116">
        <f t="shared" ref="Y14:Y74" si="16">IF(AND(S14="Non",N14="Gabon"),1,0)</f>
        <v>0</v>
      </c>
      <c r="Z14" s="116">
        <f t="shared" si="13"/>
        <v>0</v>
      </c>
      <c r="AA14" s="116">
        <f t="shared" si="8"/>
        <v>0</v>
      </c>
      <c r="AB14" s="116">
        <f t="shared" si="9"/>
        <v>0</v>
      </c>
      <c r="AC14" s="58" t="str">
        <f t="shared" si="10"/>
        <v>0</v>
      </c>
      <c r="AD14" s="378">
        <f t="shared" si="14"/>
        <v>0</v>
      </c>
      <c r="AE14" s="378" t="str">
        <f t="shared" si="11"/>
        <v>Gabon0</v>
      </c>
      <c r="AF14" s="378">
        <f t="shared" si="15"/>
        <v>0</v>
      </c>
      <c r="AG14" s="378" t="str">
        <f t="shared" si="12"/>
        <v>Autres0</v>
      </c>
    </row>
    <row r="15" spans="1:61" ht="30" x14ac:dyDescent="0.15">
      <c r="A15" s="117">
        <v>6</v>
      </c>
      <c r="B15" s="464" t="str">
        <f t="shared" si="1"/>
        <v>Autres0</v>
      </c>
      <c r="C15" s="358" t="str">
        <f t="shared" si="2"/>
        <v>Gabon0</v>
      </c>
      <c r="D15" s="193" t="str">
        <f t="shared" si="0"/>
        <v/>
      </c>
      <c r="E15" s="201"/>
      <c r="F15" s="200"/>
      <c r="G15" s="200"/>
      <c r="H15" s="380"/>
      <c r="I15" s="380"/>
      <c r="J15" s="397" t="str">
        <f t="shared" si="3"/>
        <v/>
      </c>
      <c r="K15" s="201"/>
      <c r="L15" s="200"/>
      <c r="M15" s="200"/>
      <c r="N15" s="380"/>
      <c r="O15" s="385"/>
      <c r="P15" s="386"/>
      <c r="Q15" s="385"/>
      <c r="R15" s="386"/>
      <c r="S15" s="200"/>
      <c r="T15" s="195"/>
      <c r="U15" s="212">
        <f t="shared" si="4"/>
        <v>0</v>
      </c>
      <c r="V15" s="212">
        <f t="shared" si="5"/>
        <v>0</v>
      </c>
      <c r="W15" s="212">
        <f t="shared" si="6"/>
        <v>0</v>
      </c>
      <c r="X15" s="212">
        <f t="shared" si="7"/>
        <v>0</v>
      </c>
      <c r="Y15" s="116">
        <f t="shared" si="16"/>
        <v>0</v>
      </c>
      <c r="Z15" s="116">
        <f t="shared" si="13"/>
        <v>0</v>
      </c>
      <c r="AA15" s="116">
        <f t="shared" si="8"/>
        <v>0</v>
      </c>
      <c r="AB15" s="116">
        <f t="shared" si="9"/>
        <v>0</v>
      </c>
      <c r="AC15" s="58" t="str">
        <f t="shared" si="10"/>
        <v>0</v>
      </c>
      <c r="AD15" s="378">
        <f t="shared" si="14"/>
        <v>0</v>
      </c>
      <c r="AE15" s="378" t="str">
        <f t="shared" si="11"/>
        <v>Gabon0</v>
      </c>
      <c r="AF15" s="378">
        <f t="shared" si="15"/>
        <v>0</v>
      </c>
      <c r="AG15" s="378" t="str">
        <f t="shared" si="12"/>
        <v>Autres0</v>
      </c>
    </row>
    <row r="16" spans="1:61" ht="30" x14ac:dyDescent="0.15">
      <c r="A16" s="117">
        <v>7</v>
      </c>
      <c r="B16" s="464" t="str">
        <f t="shared" si="1"/>
        <v>Autres0</v>
      </c>
      <c r="C16" s="358" t="str">
        <f t="shared" si="2"/>
        <v>Gabon0</v>
      </c>
      <c r="D16" s="193" t="str">
        <f t="shared" si="0"/>
        <v/>
      </c>
      <c r="E16" s="201"/>
      <c r="F16" s="200"/>
      <c r="G16" s="200"/>
      <c r="H16" s="380"/>
      <c r="I16" s="380"/>
      <c r="J16" s="397" t="str">
        <f t="shared" si="3"/>
        <v/>
      </c>
      <c r="K16" s="201"/>
      <c r="L16" s="200"/>
      <c r="M16" s="200"/>
      <c r="N16" s="380"/>
      <c r="O16" s="385"/>
      <c r="P16" s="386"/>
      <c r="Q16" s="385"/>
      <c r="R16" s="386"/>
      <c r="S16" s="200"/>
      <c r="T16" s="195"/>
      <c r="U16" s="212">
        <f t="shared" si="4"/>
        <v>0</v>
      </c>
      <c r="V16" s="212">
        <f t="shared" si="5"/>
        <v>0</v>
      </c>
      <c r="W16" s="212">
        <f t="shared" si="6"/>
        <v>0</v>
      </c>
      <c r="X16" s="212">
        <f t="shared" si="7"/>
        <v>0</v>
      </c>
      <c r="Y16" s="116">
        <f t="shared" si="16"/>
        <v>0</v>
      </c>
      <c r="Z16" s="116">
        <f t="shared" si="13"/>
        <v>0</v>
      </c>
      <c r="AA16" s="116">
        <f t="shared" si="8"/>
        <v>0</v>
      </c>
      <c r="AB16" s="116">
        <f t="shared" si="9"/>
        <v>0</v>
      </c>
      <c r="AC16" s="58" t="str">
        <f t="shared" si="10"/>
        <v>0</v>
      </c>
      <c r="AD16" s="378">
        <f t="shared" si="14"/>
        <v>0</v>
      </c>
      <c r="AE16" s="378" t="str">
        <f t="shared" si="11"/>
        <v>Gabon0</v>
      </c>
      <c r="AF16" s="378">
        <f t="shared" si="15"/>
        <v>0</v>
      </c>
      <c r="AG16" s="378" t="str">
        <f t="shared" si="12"/>
        <v>Autres0</v>
      </c>
    </row>
    <row r="17" spans="1:33" ht="30" x14ac:dyDescent="0.15">
      <c r="A17" s="117">
        <v>8</v>
      </c>
      <c r="B17" s="464" t="str">
        <f t="shared" si="1"/>
        <v>Autres0</v>
      </c>
      <c r="C17" s="358" t="str">
        <f t="shared" si="2"/>
        <v>Gabon0</v>
      </c>
      <c r="D17" s="193" t="str">
        <f t="shared" si="0"/>
        <v/>
      </c>
      <c r="E17" s="201"/>
      <c r="F17" s="200"/>
      <c r="G17" s="200"/>
      <c r="H17" s="380"/>
      <c r="I17" s="380"/>
      <c r="J17" s="397" t="str">
        <f t="shared" si="3"/>
        <v/>
      </c>
      <c r="K17" s="201"/>
      <c r="L17" s="200"/>
      <c r="M17" s="200"/>
      <c r="N17" s="380"/>
      <c r="O17" s="385"/>
      <c r="P17" s="386"/>
      <c r="Q17" s="385"/>
      <c r="R17" s="386"/>
      <c r="S17" s="200"/>
      <c r="T17" s="195"/>
      <c r="U17" s="212">
        <f t="shared" si="4"/>
        <v>0</v>
      </c>
      <c r="V17" s="212">
        <f t="shared" si="5"/>
        <v>0</v>
      </c>
      <c r="W17" s="212">
        <f t="shared" si="6"/>
        <v>0</v>
      </c>
      <c r="X17" s="212">
        <f t="shared" si="7"/>
        <v>0</v>
      </c>
      <c r="Y17" s="116">
        <f t="shared" si="16"/>
        <v>0</v>
      </c>
      <c r="Z17" s="116">
        <f t="shared" si="13"/>
        <v>0</v>
      </c>
      <c r="AA17" s="116">
        <f t="shared" si="8"/>
        <v>0</v>
      </c>
      <c r="AB17" s="116">
        <f t="shared" si="9"/>
        <v>0</v>
      </c>
      <c r="AC17" s="58" t="str">
        <f t="shared" si="10"/>
        <v>0</v>
      </c>
      <c r="AD17" s="378">
        <f t="shared" si="14"/>
        <v>0</v>
      </c>
      <c r="AE17" s="378" t="str">
        <f t="shared" si="11"/>
        <v>Gabon0</v>
      </c>
      <c r="AF17" s="378">
        <f t="shared" si="15"/>
        <v>0</v>
      </c>
      <c r="AG17" s="378" t="str">
        <f t="shared" si="12"/>
        <v>Autres0</v>
      </c>
    </row>
    <row r="18" spans="1:33" ht="30" x14ac:dyDescent="0.15">
      <c r="A18" s="117">
        <v>9</v>
      </c>
      <c r="B18" s="464" t="str">
        <f t="shared" si="1"/>
        <v>Autres0</v>
      </c>
      <c r="C18" s="358" t="str">
        <f t="shared" si="2"/>
        <v>Gabon0</v>
      </c>
      <c r="D18" s="193" t="str">
        <f t="shared" si="0"/>
        <v/>
      </c>
      <c r="E18" s="201"/>
      <c r="F18" s="200"/>
      <c r="G18" s="200"/>
      <c r="H18" s="380"/>
      <c r="I18" s="380"/>
      <c r="J18" s="397" t="str">
        <f t="shared" si="3"/>
        <v/>
      </c>
      <c r="K18" s="201"/>
      <c r="L18" s="200"/>
      <c r="M18" s="200"/>
      <c r="N18" s="380"/>
      <c r="O18" s="385"/>
      <c r="P18" s="386"/>
      <c r="Q18" s="385"/>
      <c r="R18" s="386"/>
      <c r="S18" s="200"/>
      <c r="T18" s="195"/>
      <c r="U18" s="212">
        <f t="shared" si="4"/>
        <v>0</v>
      </c>
      <c r="V18" s="212">
        <f t="shared" si="5"/>
        <v>0</v>
      </c>
      <c r="W18" s="212">
        <f t="shared" si="6"/>
        <v>0</v>
      </c>
      <c r="X18" s="212">
        <f t="shared" si="7"/>
        <v>0</v>
      </c>
      <c r="Y18" s="116">
        <f t="shared" si="16"/>
        <v>0</v>
      </c>
      <c r="Z18" s="116">
        <f t="shared" si="13"/>
        <v>0</v>
      </c>
      <c r="AA18" s="116">
        <f t="shared" si="8"/>
        <v>0</v>
      </c>
      <c r="AB18" s="116">
        <f t="shared" si="9"/>
        <v>0</v>
      </c>
      <c r="AC18" s="58" t="str">
        <f t="shared" si="10"/>
        <v>0</v>
      </c>
      <c r="AD18" s="378">
        <f t="shared" si="14"/>
        <v>0</v>
      </c>
      <c r="AE18" s="378" t="str">
        <f t="shared" si="11"/>
        <v>Gabon0</v>
      </c>
      <c r="AF18" s="378">
        <f t="shared" si="15"/>
        <v>0</v>
      </c>
      <c r="AG18" s="378" t="str">
        <f t="shared" si="12"/>
        <v>Autres0</v>
      </c>
    </row>
    <row r="19" spans="1:33" ht="30" x14ac:dyDescent="0.15">
      <c r="A19" s="117">
        <v>10</v>
      </c>
      <c r="B19" s="464" t="str">
        <f t="shared" si="1"/>
        <v>Autres0</v>
      </c>
      <c r="C19" s="358" t="str">
        <f t="shared" si="2"/>
        <v>Gabon0</v>
      </c>
      <c r="D19" s="193" t="str">
        <f t="shared" si="0"/>
        <v/>
      </c>
      <c r="E19" s="201"/>
      <c r="F19" s="200"/>
      <c r="G19" s="200"/>
      <c r="H19" s="380"/>
      <c r="I19" s="380"/>
      <c r="J19" s="397" t="str">
        <f t="shared" si="3"/>
        <v/>
      </c>
      <c r="K19" s="201"/>
      <c r="L19" s="200"/>
      <c r="M19" s="200"/>
      <c r="N19" s="380"/>
      <c r="O19" s="202"/>
      <c r="P19" s="203"/>
      <c r="Q19" s="202"/>
      <c r="R19" s="203"/>
      <c r="S19" s="200"/>
      <c r="T19" s="195"/>
      <c r="U19" s="212">
        <f t="shared" si="4"/>
        <v>0</v>
      </c>
      <c r="V19" s="212">
        <f t="shared" si="5"/>
        <v>0</v>
      </c>
      <c r="W19" s="212">
        <f t="shared" si="6"/>
        <v>0</v>
      </c>
      <c r="X19" s="212">
        <f t="shared" si="7"/>
        <v>0</v>
      </c>
      <c r="Y19" s="116">
        <f t="shared" si="16"/>
        <v>0</v>
      </c>
      <c r="Z19" s="116">
        <f t="shared" si="13"/>
        <v>0</v>
      </c>
      <c r="AA19" s="116">
        <f t="shared" si="8"/>
        <v>0</v>
      </c>
      <c r="AB19" s="116">
        <f t="shared" si="9"/>
        <v>0</v>
      </c>
      <c r="AC19" s="58" t="str">
        <f t="shared" si="10"/>
        <v>0</v>
      </c>
      <c r="AD19" s="378">
        <f t="shared" si="14"/>
        <v>0</v>
      </c>
      <c r="AE19" s="378" t="str">
        <f t="shared" si="11"/>
        <v>Gabon0</v>
      </c>
      <c r="AF19" s="378">
        <f t="shared" si="15"/>
        <v>0</v>
      </c>
      <c r="AG19" s="378" t="str">
        <f t="shared" si="12"/>
        <v>Autres0</v>
      </c>
    </row>
    <row r="20" spans="1:33" ht="30" x14ac:dyDescent="0.15">
      <c r="A20" s="117">
        <v>11</v>
      </c>
      <c r="B20" s="464" t="str">
        <f t="shared" si="1"/>
        <v>Autres0</v>
      </c>
      <c r="C20" s="358" t="str">
        <f t="shared" si="2"/>
        <v>Gabon0</v>
      </c>
      <c r="D20" s="193" t="str">
        <f t="shared" si="0"/>
        <v/>
      </c>
      <c r="E20" s="201"/>
      <c r="F20" s="200"/>
      <c r="G20" s="200"/>
      <c r="H20" s="380"/>
      <c r="I20" s="380"/>
      <c r="J20" s="397" t="str">
        <f t="shared" si="3"/>
        <v/>
      </c>
      <c r="K20" s="201"/>
      <c r="L20" s="200"/>
      <c r="M20" s="200"/>
      <c r="N20" s="380"/>
      <c r="O20" s="202"/>
      <c r="P20" s="203"/>
      <c r="Q20" s="202"/>
      <c r="R20" s="203"/>
      <c r="S20" s="200"/>
      <c r="T20" s="195"/>
      <c r="U20" s="212">
        <f t="shared" si="4"/>
        <v>0</v>
      </c>
      <c r="V20" s="212">
        <f t="shared" si="5"/>
        <v>0</v>
      </c>
      <c r="W20" s="212">
        <f t="shared" si="6"/>
        <v>0</v>
      </c>
      <c r="X20" s="212">
        <f t="shared" si="7"/>
        <v>0</v>
      </c>
      <c r="Y20" s="116">
        <f t="shared" si="16"/>
        <v>0</v>
      </c>
      <c r="Z20" s="116">
        <f t="shared" si="13"/>
        <v>0</v>
      </c>
      <c r="AA20" s="116">
        <f t="shared" si="8"/>
        <v>0</v>
      </c>
      <c r="AB20" s="116">
        <f t="shared" si="9"/>
        <v>0</v>
      </c>
      <c r="AC20" s="58" t="str">
        <f t="shared" si="10"/>
        <v>0</v>
      </c>
      <c r="AD20" s="378">
        <f t="shared" si="14"/>
        <v>0</v>
      </c>
      <c r="AE20" s="378" t="str">
        <f t="shared" si="11"/>
        <v>Gabon0</v>
      </c>
      <c r="AF20" s="378">
        <f t="shared" si="15"/>
        <v>0</v>
      </c>
      <c r="AG20" s="378" t="str">
        <f t="shared" si="12"/>
        <v>Autres0</v>
      </c>
    </row>
    <row r="21" spans="1:33" ht="30" x14ac:dyDescent="0.15">
      <c r="A21" s="117">
        <v>12</v>
      </c>
      <c r="B21" s="464" t="str">
        <f t="shared" si="1"/>
        <v>Autres0</v>
      </c>
      <c r="C21" s="358" t="str">
        <f t="shared" si="2"/>
        <v>Gabon0</v>
      </c>
      <c r="D21" s="193" t="str">
        <f t="shared" si="0"/>
        <v/>
      </c>
      <c r="E21" s="201"/>
      <c r="F21" s="200"/>
      <c r="G21" s="200"/>
      <c r="H21" s="380"/>
      <c r="I21" s="380"/>
      <c r="J21" s="397" t="str">
        <f t="shared" si="3"/>
        <v/>
      </c>
      <c r="K21" s="201"/>
      <c r="L21" s="200"/>
      <c r="M21" s="200"/>
      <c r="N21" s="380"/>
      <c r="O21" s="202"/>
      <c r="P21" s="203"/>
      <c r="Q21" s="202"/>
      <c r="R21" s="203"/>
      <c r="S21" s="200"/>
      <c r="T21" s="195"/>
      <c r="U21" s="212">
        <f t="shared" si="4"/>
        <v>0</v>
      </c>
      <c r="V21" s="212">
        <f t="shared" si="5"/>
        <v>0</v>
      </c>
      <c r="W21" s="212">
        <f t="shared" si="6"/>
        <v>0</v>
      </c>
      <c r="X21" s="212">
        <f t="shared" si="7"/>
        <v>0</v>
      </c>
      <c r="Y21" s="116">
        <f t="shared" si="16"/>
        <v>0</v>
      </c>
      <c r="Z21" s="116">
        <f t="shared" si="13"/>
        <v>0</v>
      </c>
      <c r="AA21" s="116">
        <f t="shared" si="8"/>
        <v>0</v>
      </c>
      <c r="AB21" s="116">
        <f t="shared" si="9"/>
        <v>0</v>
      </c>
      <c r="AC21" s="58" t="str">
        <f t="shared" si="10"/>
        <v>0</v>
      </c>
      <c r="AD21" s="378">
        <f t="shared" si="14"/>
        <v>0</v>
      </c>
      <c r="AE21" s="378" t="str">
        <f t="shared" si="11"/>
        <v>Gabon0</v>
      </c>
      <c r="AF21" s="378">
        <f t="shared" si="15"/>
        <v>0</v>
      </c>
      <c r="AG21" s="378" t="str">
        <f t="shared" si="12"/>
        <v>Autres0</v>
      </c>
    </row>
    <row r="22" spans="1:33" ht="30" x14ac:dyDescent="0.15">
      <c r="A22" s="117">
        <v>13</v>
      </c>
      <c r="B22" s="464" t="str">
        <f t="shared" si="1"/>
        <v>Autres0</v>
      </c>
      <c r="C22" s="358" t="str">
        <f t="shared" si="2"/>
        <v>Gabon0</v>
      </c>
      <c r="D22" s="193" t="str">
        <f t="shared" si="0"/>
        <v/>
      </c>
      <c r="E22" s="201"/>
      <c r="F22" s="200"/>
      <c r="G22" s="200"/>
      <c r="H22" s="380"/>
      <c r="I22" s="380"/>
      <c r="J22" s="397" t="str">
        <f t="shared" si="3"/>
        <v/>
      </c>
      <c r="K22" s="201"/>
      <c r="L22" s="200"/>
      <c r="M22" s="200"/>
      <c r="N22" s="380"/>
      <c r="O22" s="202"/>
      <c r="P22" s="203"/>
      <c r="Q22" s="202"/>
      <c r="R22" s="203"/>
      <c r="S22" s="200"/>
      <c r="T22" s="195"/>
      <c r="U22" s="212">
        <f t="shared" si="4"/>
        <v>0</v>
      </c>
      <c r="V22" s="212">
        <f t="shared" si="5"/>
        <v>0</v>
      </c>
      <c r="W22" s="212">
        <f t="shared" si="6"/>
        <v>0</v>
      </c>
      <c r="X22" s="212">
        <f t="shared" si="7"/>
        <v>0</v>
      </c>
      <c r="Y22" s="116">
        <f t="shared" si="16"/>
        <v>0</v>
      </c>
      <c r="Z22" s="116">
        <f t="shared" si="13"/>
        <v>0</v>
      </c>
      <c r="AA22" s="116">
        <f t="shared" si="8"/>
        <v>0</v>
      </c>
      <c r="AB22" s="116">
        <f t="shared" si="9"/>
        <v>0</v>
      </c>
      <c r="AC22" s="58" t="str">
        <f t="shared" si="10"/>
        <v>0</v>
      </c>
      <c r="AD22" s="378">
        <f t="shared" si="14"/>
        <v>0</v>
      </c>
      <c r="AE22" s="378" t="str">
        <f t="shared" si="11"/>
        <v>Gabon0</v>
      </c>
      <c r="AF22" s="378">
        <f t="shared" si="15"/>
        <v>0</v>
      </c>
      <c r="AG22" s="378" t="str">
        <f t="shared" si="12"/>
        <v>Autres0</v>
      </c>
    </row>
    <row r="23" spans="1:33" ht="30" x14ac:dyDescent="0.15">
      <c r="A23" s="117">
        <v>14</v>
      </c>
      <c r="B23" s="464" t="str">
        <f t="shared" si="1"/>
        <v>Autres0</v>
      </c>
      <c r="C23" s="358" t="str">
        <f t="shared" si="2"/>
        <v>Gabon0</v>
      </c>
      <c r="D23" s="193" t="str">
        <f t="shared" si="0"/>
        <v/>
      </c>
      <c r="E23" s="201"/>
      <c r="F23" s="200"/>
      <c r="G23" s="200"/>
      <c r="H23" s="380"/>
      <c r="I23" s="380"/>
      <c r="J23" s="397" t="str">
        <f t="shared" si="3"/>
        <v/>
      </c>
      <c r="K23" s="201"/>
      <c r="L23" s="200"/>
      <c r="M23" s="200"/>
      <c r="N23" s="380"/>
      <c r="O23" s="202"/>
      <c r="P23" s="203"/>
      <c r="Q23" s="202"/>
      <c r="R23" s="203"/>
      <c r="S23" s="200"/>
      <c r="T23" s="195"/>
      <c r="U23" s="212">
        <f t="shared" si="4"/>
        <v>0</v>
      </c>
      <c r="V23" s="212">
        <f t="shared" si="5"/>
        <v>0</v>
      </c>
      <c r="W23" s="212">
        <f t="shared" si="6"/>
        <v>0</v>
      </c>
      <c r="X23" s="212">
        <f t="shared" si="7"/>
        <v>0</v>
      </c>
      <c r="Y23" s="116">
        <f t="shared" si="16"/>
        <v>0</v>
      </c>
      <c r="Z23" s="116">
        <f t="shared" si="13"/>
        <v>0</v>
      </c>
      <c r="AA23" s="116">
        <f t="shared" si="8"/>
        <v>0</v>
      </c>
      <c r="AB23" s="116">
        <f t="shared" si="9"/>
        <v>0</v>
      </c>
      <c r="AC23" s="58" t="str">
        <f t="shared" si="10"/>
        <v>0</v>
      </c>
      <c r="AD23" s="378">
        <f t="shared" si="14"/>
        <v>0</v>
      </c>
      <c r="AE23" s="378" t="str">
        <f t="shared" si="11"/>
        <v>Gabon0</v>
      </c>
      <c r="AF23" s="378">
        <f t="shared" si="15"/>
        <v>0</v>
      </c>
      <c r="AG23" s="378" t="str">
        <f t="shared" si="12"/>
        <v>Autres0</v>
      </c>
    </row>
    <row r="24" spans="1:33" ht="30" x14ac:dyDescent="0.15">
      <c r="A24" s="117">
        <v>15</v>
      </c>
      <c r="B24" s="464" t="str">
        <f t="shared" si="1"/>
        <v>Autres0</v>
      </c>
      <c r="C24" s="358" t="str">
        <f t="shared" si="2"/>
        <v>Gabon0</v>
      </c>
      <c r="D24" s="193" t="str">
        <f t="shared" si="0"/>
        <v/>
      </c>
      <c r="E24" s="201"/>
      <c r="F24" s="200"/>
      <c r="G24" s="200"/>
      <c r="H24" s="380"/>
      <c r="I24" s="380"/>
      <c r="J24" s="397" t="str">
        <f t="shared" si="3"/>
        <v/>
      </c>
      <c r="K24" s="201"/>
      <c r="L24" s="200"/>
      <c r="M24" s="200"/>
      <c r="N24" s="380"/>
      <c r="O24" s="202"/>
      <c r="P24" s="203"/>
      <c r="Q24" s="202"/>
      <c r="R24" s="203"/>
      <c r="S24" s="200"/>
      <c r="T24" s="195"/>
      <c r="U24" s="212">
        <f t="shared" si="4"/>
        <v>0</v>
      </c>
      <c r="V24" s="212">
        <f t="shared" si="5"/>
        <v>0</v>
      </c>
      <c r="W24" s="212">
        <f t="shared" si="6"/>
        <v>0</v>
      </c>
      <c r="X24" s="212">
        <f t="shared" si="7"/>
        <v>0</v>
      </c>
      <c r="Y24" s="116">
        <f t="shared" si="16"/>
        <v>0</v>
      </c>
      <c r="Z24" s="116">
        <f t="shared" si="13"/>
        <v>0</v>
      </c>
      <c r="AA24" s="116">
        <f t="shared" si="8"/>
        <v>0</v>
      </c>
      <c r="AB24" s="116">
        <f t="shared" si="9"/>
        <v>0</v>
      </c>
      <c r="AC24" s="58" t="str">
        <f t="shared" si="10"/>
        <v>0</v>
      </c>
      <c r="AD24" s="378">
        <f t="shared" si="14"/>
        <v>0</v>
      </c>
      <c r="AE24" s="378" t="str">
        <f t="shared" si="11"/>
        <v>Gabon0</v>
      </c>
      <c r="AF24" s="378">
        <f t="shared" si="15"/>
        <v>0</v>
      </c>
      <c r="AG24" s="378" t="str">
        <f t="shared" si="12"/>
        <v>Autres0</v>
      </c>
    </row>
    <row r="25" spans="1:33" ht="30" x14ac:dyDescent="0.15">
      <c r="A25" s="117">
        <v>16</v>
      </c>
      <c r="B25" s="464" t="str">
        <f t="shared" si="1"/>
        <v>Autres0</v>
      </c>
      <c r="C25" s="358" t="str">
        <f t="shared" si="2"/>
        <v>Gabon0</v>
      </c>
      <c r="D25" s="193" t="str">
        <f t="shared" si="0"/>
        <v/>
      </c>
      <c r="E25" s="201"/>
      <c r="F25" s="200"/>
      <c r="G25" s="200"/>
      <c r="H25" s="380"/>
      <c r="I25" s="380"/>
      <c r="J25" s="397" t="str">
        <f t="shared" si="3"/>
        <v/>
      </c>
      <c r="K25" s="201"/>
      <c r="L25" s="200"/>
      <c r="M25" s="200"/>
      <c r="N25" s="380"/>
      <c r="O25" s="202"/>
      <c r="P25" s="203"/>
      <c r="Q25" s="202"/>
      <c r="R25" s="203"/>
      <c r="S25" s="200"/>
      <c r="T25" s="195"/>
      <c r="U25" s="212">
        <f t="shared" si="4"/>
        <v>0</v>
      </c>
      <c r="V25" s="212">
        <f t="shared" si="5"/>
        <v>0</v>
      </c>
      <c r="W25" s="212">
        <f t="shared" si="6"/>
        <v>0</v>
      </c>
      <c r="X25" s="212">
        <f t="shared" si="7"/>
        <v>0</v>
      </c>
      <c r="Y25" s="116">
        <f t="shared" si="16"/>
        <v>0</v>
      </c>
      <c r="Z25" s="116">
        <f t="shared" si="13"/>
        <v>0</v>
      </c>
      <c r="AA25" s="116">
        <f t="shared" si="8"/>
        <v>0</v>
      </c>
      <c r="AB25" s="116">
        <f t="shared" si="9"/>
        <v>0</v>
      </c>
      <c r="AC25" s="58" t="str">
        <f t="shared" si="10"/>
        <v>0</v>
      </c>
      <c r="AD25" s="378">
        <f t="shared" si="14"/>
        <v>0</v>
      </c>
      <c r="AE25" s="378" t="str">
        <f t="shared" si="11"/>
        <v>Gabon0</v>
      </c>
      <c r="AF25" s="378">
        <f t="shared" si="15"/>
        <v>0</v>
      </c>
      <c r="AG25" s="378" t="str">
        <f t="shared" si="12"/>
        <v>Autres0</v>
      </c>
    </row>
    <row r="26" spans="1:33" ht="30" x14ac:dyDescent="0.15">
      <c r="A26" s="117">
        <v>17</v>
      </c>
      <c r="B26" s="464" t="str">
        <f t="shared" si="1"/>
        <v>Autres0</v>
      </c>
      <c r="C26" s="358" t="str">
        <f t="shared" si="2"/>
        <v>Gabon0</v>
      </c>
      <c r="D26" s="193" t="str">
        <f t="shared" si="0"/>
        <v/>
      </c>
      <c r="E26" s="201"/>
      <c r="F26" s="200"/>
      <c r="G26" s="200"/>
      <c r="H26" s="380"/>
      <c r="I26" s="380"/>
      <c r="J26" s="397" t="str">
        <f t="shared" si="3"/>
        <v/>
      </c>
      <c r="K26" s="201"/>
      <c r="L26" s="200"/>
      <c r="M26" s="200"/>
      <c r="N26" s="380"/>
      <c r="O26" s="202"/>
      <c r="P26" s="203"/>
      <c r="Q26" s="202"/>
      <c r="R26" s="203"/>
      <c r="S26" s="200"/>
      <c r="T26" s="195"/>
      <c r="U26" s="212">
        <f t="shared" si="4"/>
        <v>0</v>
      </c>
      <c r="V26" s="212">
        <f t="shared" si="5"/>
        <v>0</v>
      </c>
      <c r="W26" s="212">
        <f t="shared" si="6"/>
        <v>0</v>
      </c>
      <c r="X26" s="212">
        <f t="shared" si="7"/>
        <v>0</v>
      </c>
      <c r="Y26" s="116">
        <f t="shared" si="16"/>
        <v>0</v>
      </c>
      <c r="Z26" s="116">
        <f t="shared" si="13"/>
        <v>0</v>
      </c>
      <c r="AA26" s="116">
        <f t="shared" si="8"/>
        <v>0</v>
      </c>
      <c r="AB26" s="116">
        <f t="shared" si="9"/>
        <v>0</v>
      </c>
      <c r="AC26" s="58" t="str">
        <f t="shared" si="10"/>
        <v>0</v>
      </c>
      <c r="AD26" s="378">
        <f t="shared" si="14"/>
        <v>0</v>
      </c>
      <c r="AE26" s="378" t="str">
        <f t="shared" si="11"/>
        <v>Gabon0</v>
      </c>
      <c r="AF26" s="378">
        <f t="shared" si="15"/>
        <v>0</v>
      </c>
      <c r="AG26" s="378" t="str">
        <f t="shared" si="12"/>
        <v>Autres0</v>
      </c>
    </row>
    <row r="27" spans="1:33" ht="30" x14ac:dyDescent="0.15">
      <c r="A27" s="117">
        <v>18</v>
      </c>
      <c r="B27" s="464" t="str">
        <f t="shared" si="1"/>
        <v>Autres0</v>
      </c>
      <c r="C27" s="358" t="str">
        <f t="shared" si="2"/>
        <v>Gabon0</v>
      </c>
      <c r="D27" s="193" t="str">
        <f t="shared" si="0"/>
        <v/>
      </c>
      <c r="E27" s="201"/>
      <c r="F27" s="200"/>
      <c r="G27" s="200"/>
      <c r="H27" s="380"/>
      <c r="I27" s="380"/>
      <c r="J27" s="397" t="str">
        <f t="shared" si="3"/>
        <v/>
      </c>
      <c r="K27" s="201"/>
      <c r="L27" s="200"/>
      <c r="M27" s="200"/>
      <c r="N27" s="380"/>
      <c r="O27" s="202"/>
      <c r="P27" s="203"/>
      <c r="Q27" s="202"/>
      <c r="R27" s="203"/>
      <c r="S27" s="200"/>
      <c r="T27" s="195"/>
      <c r="U27" s="212">
        <f t="shared" si="4"/>
        <v>0</v>
      </c>
      <c r="V27" s="212">
        <f t="shared" si="5"/>
        <v>0</v>
      </c>
      <c r="W27" s="212">
        <f t="shared" si="6"/>
        <v>0</v>
      </c>
      <c r="X27" s="212">
        <f t="shared" si="7"/>
        <v>0</v>
      </c>
      <c r="Y27" s="116">
        <f t="shared" si="16"/>
        <v>0</v>
      </c>
      <c r="Z27" s="116">
        <f t="shared" si="13"/>
        <v>0</v>
      </c>
      <c r="AA27" s="116">
        <f t="shared" si="8"/>
        <v>0</v>
      </c>
      <c r="AB27" s="116">
        <f t="shared" si="9"/>
        <v>0</v>
      </c>
      <c r="AC27" s="58" t="str">
        <f t="shared" si="10"/>
        <v>0</v>
      </c>
      <c r="AD27" s="378">
        <f t="shared" si="14"/>
        <v>0</v>
      </c>
      <c r="AE27" s="378" t="str">
        <f t="shared" si="11"/>
        <v>Gabon0</v>
      </c>
      <c r="AF27" s="378">
        <f t="shared" si="15"/>
        <v>0</v>
      </c>
      <c r="AG27" s="378" t="str">
        <f t="shared" si="12"/>
        <v>Autres0</v>
      </c>
    </row>
    <row r="28" spans="1:33" ht="30" x14ac:dyDescent="0.15">
      <c r="A28" s="117">
        <v>19</v>
      </c>
      <c r="B28" s="464" t="str">
        <f t="shared" si="1"/>
        <v>Autres0</v>
      </c>
      <c r="C28" s="358" t="str">
        <f t="shared" si="2"/>
        <v>Gabon0</v>
      </c>
      <c r="D28" s="193" t="str">
        <f t="shared" si="0"/>
        <v/>
      </c>
      <c r="E28" s="201"/>
      <c r="F28" s="200"/>
      <c r="G28" s="200"/>
      <c r="H28" s="380"/>
      <c r="I28" s="380"/>
      <c r="J28" s="397" t="str">
        <f t="shared" si="3"/>
        <v/>
      </c>
      <c r="K28" s="201"/>
      <c r="L28" s="200"/>
      <c r="M28" s="200"/>
      <c r="N28" s="380"/>
      <c r="O28" s="202"/>
      <c r="P28" s="203"/>
      <c r="Q28" s="202"/>
      <c r="R28" s="203"/>
      <c r="S28" s="200"/>
      <c r="T28" s="195"/>
      <c r="U28" s="212">
        <f t="shared" si="4"/>
        <v>0</v>
      </c>
      <c r="V28" s="212">
        <f t="shared" si="5"/>
        <v>0</v>
      </c>
      <c r="W28" s="212">
        <f t="shared" si="6"/>
        <v>0</v>
      </c>
      <c r="X28" s="212">
        <f t="shared" si="7"/>
        <v>0</v>
      </c>
      <c r="Y28" s="116">
        <f t="shared" si="16"/>
        <v>0</v>
      </c>
      <c r="Z28" s="116">
        <f t="shared" si="13"/>
        <v>0</v>
      </c>
      <c r="AA28" s="116">
        <f t="shared" si="8"/>
        <v>0</v>
      </c>
      <c r="AB28" s="116">
        <f t="shared" si="9"/>
        <v>0</v>
      </c>
      <c r="AC28" s="58" t="str">
        <f t="shared" si="10"/>
        <v>0</v>
      </c>
      <c r="AD28" s="378">
        <f t="shared" si="14"/>
        <v>0</v>
      </c>
      <c r="AE28" s="378" t="str">
        <f t="shared" si="11"/>
        <v>Gabon0</v>
      </c>
      <c r="AF28" s="378">
        <f t="shared" si="15"/>
        <v>0</v>
      </c>
      <c r="AG28" s="378" t="str">
        <f t="shared" si="12"/>
        <v>Autres0</v>
      </c>
    </row>
    <row r="29" spans="1:33" ht="30" x14ac:dyDescent="0.15">
      <c r="A29" s="117">
        <v>20</v>
      </c>
      <c r="B29" s="464" t="str">
        <f t="shared" si="1"/>
        <v>Autres0</v>
      </c>
      <c r="C29" s="358" t="str">
        <f t="shared" si="2"/>
        <v>Gabon0</v>
      </c>
      <c r="D29" s="193" t="str">
        <f t="shared" si="0"/>
        <v/>
      </c>
      <c r="E29" s="201"/>
      <c r="F29" s="200"/>
      <c r="G29" s="200"/>
      <c r="H29" s="380"/>
      <c r="I29" s="380"/>
      <c r="J29" s="397" t="str">
        <f t="shared" si="3"/>
        <v/>
      </c>
      <c r="K29" s="201"/>
      <c r="L29" s="200"/>
      <c r="M29" s="200"/>
      <c r="N29" s="380"/>
      <c r="O29" s="202"/>
      <c r="P29" s="203"/>
      <c r="Q29" s="202"/>
      <c r="R29" s="203"/>
      <c r="S29" s="200"/>
      <c r="T29" s="195"/>
      <c r="U29" s="212">
        <f t="shared" si="4"/>
        <v>0</v>
      </c>
      <c r="V29" s="212">
        <f t="shared" si="5"/>
        <v>0</v>
      </c>
      <c r="W29" s="212">
        <f t="shared" si="6"/>
        <v>0</v>
      </c>
      <c r="X29" s="212">
        <f t="shared" si="7"/>
        <v>0</v>
      </c>
      <c r="Y29" s="116">
        <f t="shared" si="16"/>
        <v>0</v>
      </c>
      <c r="Z29" s="116">
        <f t="shared" si="13"/>
        <v>0</v>
      </c>
      <c r="AA29" s="116">
        <f t="shared" si="8"/>
        <v>0</v>
      </c>
      <c r="AB29" s="116">
        <f t="shared" si="9"/>
        <v>0</v>
      </c>
      <c r="AC29" s="58" t="str">
        <f t="shared" si="10"/>
        <v>0</v>
      </c>
      <c r="AD29" s="378">
        <f t="shared" si="14"/>
        <v>0</v>
      </c>
      <c r="AE29" s="378" t="str">
        <f t="shared" si="11"/>
        <v>Gabon0</v>
      </c>
      <c r="AF29" s="378">
        <f t="shared" si="15"/>
        <v>0</v>
      </c>
      <c r="AG29" s="378" t="str">
        <f t="shared" si="12"/>
        <v>Autres0</v>
      </c>
    </row>
    <row r="30" spans="1:33" ht="30" x14ac:dyDescent="0.15">
      <c r="A30" s="117">
        <v>21</v>
      </c>
      <c r="B30" s="464" t="str">
        <f t="shared" si="1"/>
        <v>Autres0</v>
      </c>
      <c r="C30" s="358" t="str">
        <f t="shared" si="2"/>
        <v>Gabon0</v>
      </c>
      <c r="D30" s="193" t="str">
        <f t="shared" si="0"/>
        <v/>
      </c>
      <c r="E30" s="201"/>
      <c r="F30" s="200"/>
      <c r="G30" s="200"/>
      <c r="H30" s="380"/>
      <c r="I30" s="380"/>
      <c r="J30" s="397" t="str">
        <f t="shared" si="3"/>
        <v/>
      </c>
      <c r="K30" s="201"/>
      <c r="L30" s="200"/>
      <c r="M30" s="200"/>
      <c r="N30" s="380"/>
      <c r="O30" s="202"/>
      <c r="P30" s="203"/>
      <c r="Q30" s="202"/>
      <c r="R30" s="203"/>
      <c r="S30" s="200"/>
      <c r="T30" s="195"/>
      <c r="U30" s="212">
        <f t="shared" si="4"/>
        <v>0</v>
      </c>
      <c r="V30" s="212">
        <f t="shared" si="5"/>
        <v>0</v>
      </c>
      <c r="W30" s="212">
        <f t="shared" si="6"/>
        <v>0</v>
      </c>
      <c r="X30" s="212">
        <f t="shared" si="7"/>
        <v>0</v>
      </c>
      <c r="Y30" s="116">
        <f t="shared" si="16"/>
        <v>0</v>
      </c>
      <c r="Z30" s="116">
        <f t="shared" si="13"/>
        <v>0</v>
      </c>
      <c r="AA30" s="116">
        <f t="shared" si="8"/>
        <v>0</v>
      </c>
      <c r="AB30" s="116">
        <f t="shared" si="9"/>
        <v>0</v>
      </c>
      <c r="AC30" s="58" t="str">
        <f t="shared" si="10"/>
        <v>0</v>
      </c>
      <c r="AD30" s="378">
        <f t="shared" si="14"/>
        <v>0</v>
      </c>
      <c r="AE30" s="378" t="str">
        <f t="shared" si="11"/>
        <v>Gabon0</v>
      </c>
      <c r="AF30" s="378">
        <f t="shared" si="15"/>
        <v>0</v>
      </c>
      <c r="AG30" s="378" t="str">
        <f t="shared" si="12"/>
        <v>Autres0</v>
      </c>
    </row>
    <row r="31" spans="1:33" ht="30" x14ac:dyDescent="0.15">
      <c r="A31" s="117">
        <v>22</v>
      </c>
      <c r="B31" s="464" t="str">
        <f t="shared" si="1"/>
        <v>Autres0</v>
      </c>
      <c r="C31" s="358" t="str">
        <f t="shared" si="2"/>
        <v>Gabon0</v>
      </c>
      <c r="D31" s="193" t="str">
        <f t="shared" si="0"/>
        <v/>
      </c>
      <c r="E31" s="201"/>
      <c r="F31" s="200"/>
      <c r="G31" s="200"/>
      <c r="H31" s="380"/>
      <c r="I31" s="380"/>
      <c r="J31" s="397" t="str">
        <f t="shared" si="3"/>
        <v/>
      </c>
      <c r="K31" s="201"/>
      <c r="L31" s="200"/>
      <c r="M31" s="200"/>
      <c r="N31" s="380"/>
      <c r="O31" s="202"/>
      <c r="P31" s="203"/>
      <c r="Q31" s="202"/>
      <c r="R31" s="203"/>
      <c r="S31" s="200"/>
      <c r="T31" s="195"/>
      <c r="U31" s="212">
        <f t="shared" si="4"/>
        <v>0</v>
      </c>
      <c r="V31" s="212">
        <f t="shared" si="5"/>
        <v>0</v>
      </c>
      <c r="W31" s="212">
        <f t="shared" si="6"/>
        <v>0</v>
      </c>
      <c r="X31" s="212">
        <f t="shared" si="7"/>
        <v>0</v>
      </c>
      <c r="Y31" s="116">
        <f t="shared" si="16"/>
        <v>0</v>
      </c>
      <c r="Z31" s="116">
        <f t="shared" si="13"/>
        <v>0</v>
      </c>
      <c r="AA31" s="116">
        <f t="shared" si="8"/>
        <v>0</v>
      </c>
      <c r="AB31" s="116">
        <f t="shared" si="9"/>
        <v>0</v>
      </c>
      <c r="AC31" s="58" t="str">
        <f t="shared" si="10"/>
        <v>0</v>
      </c>
      <c r="AD31" s="378">
        <f t="shared" si="14"/>
        <v>0</v>
      </c>
      <c r="AE31" s="378" t="str">
        <f t="shared" si="11"/>
        <v>Gabon0</v>
      </c>
      <c r="AF31" s="378">
        <f t="shared" si="15"/>
        <v>0</v>
      </c>
      <c r="AG31" s="378" t="str">
        <f t="shared" si="12"/>
        <v>Autres0</v>
      </c>
    </row>
    <row r="32" spans="1:33" ht="30" x14ac:dyDescent="0.15">
      <c r="A32" s="117">
        <v>23</v>
      </c>
      <c r="B32" s="464" t="str">
        <f t="shared" si="1"/>
        <v>Autres0</v>
      </c>
      <c r="C32" s="358" t="str">
        <f t="shared" si="2"/>
        <v>Gabon0</v>
      </c>
      <c r="D32" s="193" t="str">
        <f t="shared" si="0"/>
        <v/>
      </c>
      <c r="E32" s="201"/>
      <c r="F32" s="200"/>
      <c r="G32" s="200"/>
      <c r="H32" s="380"/>
      <c r="I32" s="380"/>
      <c r="J32" s="397" t="str">
        <f t="shared" si="3"/>
        <v/>
      </c>
      <c r="K32" s="201"/>
      <c r="L32" s="200"/>
      <c r="M32" s="200"/>
      <c r="N32" s="380"/>
      <c r="O32" s="202"/>
      <c r="P32" s="203"/>
      <c r="Q32" s="202"/>
      <c r="R32" s="203"/>
      <c r="S32" s="200"/>
      <c r="T32" s="195"/>
      <c r="U32" s="212">
        <f t="shared" si="4"/>
        <v>0</v>
      </c>
      <c r="V32" s="212">
        <f t="shared" si="5"/>
        <v>0</v>
      </c>
      <c r="W32" s="212">
        <f t="shared" si="6"/>
        <v>0</v>
      </c>
      <c r="X32" s="212">
        <f t="shared" si="7"/>
        <v>0</v>
      </c>
      <c r="Y32" s="116">
        <f t="shared" si="16"/>
        <v>0</v>
      </c>
      <c r="Z32" s="116">
        <f t="shared" si="13"/>
        <v>0</v>
      </c>
      <c r="AA32" s="116">
        <f t="shared" si="8"/>
        <v>0</v>
      </c>
      <c r="AB32" s="116">
        <f t="shared" si="9"/>
        <v>0</v>
      </c>
      <c r="AC32" s="58" t="str">
        <f t="shared" si="10"/>
        <v>0</v>
      </c>
      <c r="AD32" s="378">
        <f t="shared" si="14"/>
        <v>0</v>
      </c>
      <c r="AE32" s="378" t="str">
        <f t="shared" si="11"/>
        <v>Gabon0</v>
      </c>
      <c r="AF32" s="378">
        <f t="shared" si="15"/>
        <v>0</v>
      </c>
      <c r="AG32" s="378" t="str">
        <f t="shared" si="12"/>
        <v>Autres0</v>
      </c>
    </row>
    <row r="33" spans="1:33" ht="30" x14ac:dyDescent="0.15">
      <c r="A33" s="117">
        <v>24</v>
      </c>
      <c r="B33" s="464" t="str">
        <f t="shared" si="1"/>
        <v>Autres0</v>
      </c>
      <c r="C33" s="358" t="str">
        <f t="shared" si="2"/>
        <v>Gabon0</v>
      </c>
      <c r="D33" s="193" t="str">
        <f t="shared" si="0"/>
        <v/>
      </c>
      <c r="E33" s="201"/>
      <c r="F33" s="200"/>
      <c r="G33" s="200"/>
      <c r="H33" s="380"/>
      <c r="I33" s="380"/>
      <c r="J33" s="397" t="str">
        <f t="shared" si="3"/>
        <v/>
      </c>
      <c r="K33" s="201"/>
      <c r="L33" s="200"/>
      <c r="M33" s="200"/>
      <c r="N33" s="380"/>
      <c r="O33" s="202"/>
      <c r="P33" s="203"/>
      <c r="Q33" s="202"/>
      <c r="R33" s="203"/>
      <c r="S33" s="200"/>
      <c r="T33" s="195"/>
      <c r="U33" s="212">
        <f t="shared" si="4"/>
        <v>0</v>
      </c>
      <c r="V33" s="212">
        <f t="shared" si="5"/>
        <v>0</v>
      </c>
      <c r="W33" s="212">
        <f t="shared" si="6"/>
        <v>0</v>
      </c>
      <c r="X33" s="212">
        <f t="shared" si="7"/>
        <v>0</v>
      </c>
      <c r="Y33" s="116">
        <f t="shared" si="16"/>
        <v>0</v>
      </c>
      <c r="Z33" s="116">
        <f t="shared" si="13"/>
        <v>0</v>
      </c>
      <c r="AA33" s="116">
        <f t="shared" si="8"/>
        <v>0</v>
      </c>
      <c r="AB33" s="116">
        <f t="shared" si="9"/>
        <v>0</v>
      </c>
      <c r="AC33" s="58" t="str">
        <f t="shared" si="10"/>
        <v>0</v>
      </c>
      <c r="AD33" s="378">
        <f t="shared" si="14"/>
        <v>0</v>
      </c>
      <c r="AE33" s="378" t="str">
        <f t="shared" si="11"/>
        <v>Gabon0</v>
      </c>
      <c r="AF33" s="378">
        <f t="shared" si="15"/>
        <v>0</v>
      </c>
      <c r="AG33" s="378" t="str">
        <f t="shared" si="12"/>
        <v>Autres0</v>
      </c>
    </row>
    <row r="34" spans="1:33" ht="30" x14ac:dyDescent="0.15">
      <c r="A34" s="117">
        <v>25</v>
      </c>
      <c r="B34" s="464" t="str">
        <f t="shared" si="1"/>
        <v>Autres0</v>
      </c>
      <c r="C34" s="358" t="str">
        <f t="shared" si="2"/>
        <v>Gabon0</v>
      </c>
      <c r="D34" s="193" t="str">
        <f t="shared" si="0"/>
        <v/>
      </c>
      <c r="E34" s="201"/>
      <c r="F34" s="200"/>
      <c r="G34" s="200"/>
      <c r="H34" s="380"/>
      <c r="I34" s="380"/>
      <c r="J34" s="397" t="str">
        <f t="shared" si="3"/>
        <v/>
      </c>
      <c r="K34" s="201"/>
      <c r="L34" s="200"/>
      <c r="M34" s="200"/>
      <c r="N34" s="380"/>
      <c r="O34" s="202"/>
      <c r="P34" s="203"/>
      <c r="Q34" s="202"/>
      <c r="R34" s="203"/>
      <c r="S34" s="200"/>
      <c r="T34" s="195"/>
      <c r="U34" s="212">
        <f t="shared" si="4"/>
        <v>0</v>
      </c>
      <c r="V34" s="212">
        <f t="shared" si="5"/>
        <v>0</v>
      </c>
      <c r="W34" s="212">
        <f t="shared" si="6"/>
        <v>0</v>
      </c>
      <c r="X34" s="212">
        <f t="shared" si="7"/>
        <v>0</v>
      </c>
      <c r="Y34" s="116">
        <f t="shared" si="16"/>
        <v>0</v>
      </c>
      <c r="Z34" s="116">
        <f t="shared" si="13"/>
        <v>0</v>
      </c>
      <c r="AA34" s="116">
        <f t="shared" si="8"/>
        <v>0</v>
      </c>
      <c r="AB34" s="116">
        <f t="shared" si="9"/>
        <v>0</v>
      </c>
      <c r="AC34" s="58" t="str">
        <f t="shared" si="10"/>
        <v>0</v>
      </c>
      <c r="AD34" s="378">
        <f t="shared" si="14"/>
        <v>0</v>
      </c>
      <c r="AE34" s="378" t="str">
        <f t="shared" si="11"/>
        <v>Gabon0</v>
      </c>
      <c r="AF34" s="378">
        <f t="shared" si="15"/>
        <v>0</v>
      </c>
      <c r="AG34" s="378" t="str">
        <f t="shared" si="12"/>
        <v>Autres0</v>
      </c>
    </row>
    <row r="35" spans="1:33" ht="30" x14ac:dyDescent="0.15">
      <c r="A35" s="117">
        <v>26</v>
      </c>
      <c r="B35" s="464" t="str">
        <f t="shared" si="1"/>
        <v>Autres0</v>
      </c>
      <c r="C35" s="358" t="str">
        <f t="shared" si="2"/>
        <v>Gabon0</v>
      </c>
      <c r="D35" s="193" t="str">
        <f t="shared" si="0"/>
        <v/>
      </c>
      <c r="E35" s="201"/>
      <c r="F35" s="200"/>
      <c r="G35" s="200"/>
      <c r="H35" s="380"/>
      <c r="I35" s="380"/>
      <c r="J35" s="397" t="str">
        <f t="shared" si="3"/>
        <v/>
      </c>
      <c r="K35" s="201"/>
      <c r="L35" s="200"/>
      <c r="M35" s="200"/>
      <c r="N35" s="380"/>
      <c r="O35" s="202"/>
      <c r="P35" s="203"/>
      <c r="Q35" s="202"/>
      <c r="R35" s="203"/>
      <c r="S35" s="200"/>
      <c r="T35" s="195"/>
      <c r="U35" s="212">
        <f t="shared" si="4"/>
        <v>0</v>
      </c>
      <c r="V35" s="212">
        <f t="shared" si="5"/>
        <v>0</v>
      </c>
      <c r="W35" s="212">
        <f t="shared" si="6"/>
        <v>0</v>
      </c>
      <c r="X35" s="212">
        <f t="shared" si="7"/>
        <v>0</v>
      </c>
      <c r="Y35" s="116">
        <f t="shared" si="16"/>
        <v>0</v>
      </c>
      <c r="Z35" s="116">
        <f t="shared" si="13"/>
        <v>0</v>
      </c>
      <c r="AA35" s="116">
        <f t="shared" si="8"/>
        <v>0</v>
      </c>
      <c r="AB35" s="116">
        <f t="shared" si="9"/>
        <v>0</v>
      </c>
      <c r="AC35" s="58" t="str">
        <f t="shared" si="10"/>
        <v>0</v>
      </c>
      <c r="AD35" s="378">
        <f t="shared" si="14"/>
        <v>0</v>
      </c>
      <c r="AE35" s="378" t="str">
        <f t="shared" si="11"/>
        <v>Gabon0</v>
      </c>
      <c r="AF35" s="378">
        <f t="shared" si="15"/>
        <v>0</v>
      </c>
      <c r="AG35" s="378" t="str">
        <f t="shared" si="12"/>
        <v>Autres0</v>
      </c>
    </row>
    <row r="36" spans="1:33" ht="30" x14ac:dyDescent="0.15">
      <c r="A36" s="117">
        <v>27</v>
      </c>
      <c r="B36" s="464" t="str">
        <f t="shared" si="1"/>
        <v>Autres0</v>
      </c>
      <c r="C36" s="358" t="str">
        <f t="shared" si="2"/>
        <v>Gabon0</v>
      </c>
      <c r="D36" s="193" t="str">
        <f t="shared" si="0"/>
        <v/>
      </c>
      <c r="E36" s="201"/>
      <c r="F36" s="200"/>
      <c r="G36" s="200"/>
      <c r="H36" s="380"/>
      <c r="I36" s="380"/>
      <c r="J36" s="397" t="str">
        <f t="shared" si="3"/>
        <v/>
      </c>
      <c r="K36" s="201"/>
      <c r="L36" s="200"/>
      <c r="M36" s="200"/>
      <c r="N36" s="380"/>
      <c r="O36" s="202"/>
      <c r="P36" s="203"/>
      <c r="Q36" s="202"/>
      <c r="R36" s="203"/>
      <c r="S36" s="200"/>
      <c r="T36" s="195"/>
      <c r="U36" s="212">
        <f t="shared" si="4"/>
        <v>0</v>
      </c>
      <c r="V36" s="212">
        <f t="shared" si="5"/>
        <v>0</v>
      </c>
      <c r="W36" s="212">
        <f t="shared" si="6"/>
        <v>0</v>
      </c>
      <c r="X36" s="212">
        <f t="shared" si="7"/>
        <v>0</v>
      </c>
      <c r="Y36" s="116">
        <f t="shared" si="16"/>
        <v>0</v>
      </c>
      <c r="Z36" s="116">
        <f t="shared" si="13"/>
        <v>0</v>
      </c>
      <c r="AA36" s="116">
        <f t="shared" si="8"/>
        <v>0</v>
      </c>
      <c r="AB36" s="116">
        <f t="shared" si="9"/>
        <v>0</v>
      </c>
      <c r="AC36" s="58" t="str">
        <f t="shared" si="10"/>
        <v>0</v>
      </c>
      <c r="AD36" s="378">
        <f t="shared" si="14"/>
        <v>0</v>
      </c>
      <c r="AE36" s="378" t="str">
        <f t="shared" si="11"/>
        <v>Gabon0</v>
      </c>
      <c r="AF36" s="378">
        <f t="shared" si="15"/>
        <v>0</v>
      </c>
      <c r="AG36" s="378" t="str">
        <f t="shared" si="12"/>
        <v>Autres0</v>
      </c>
    </row>
    <row r="37" spans="1:33" ht="30" x14ac:dyDescent="0.15">
      <c r="A37" s="117">
        <v>28</v>
      </c>
      <c r="B37" s="464" t="str">
        <f t="shared" si="1"/>
        <v>Autres0</v>
      </c>
      <c r="C37" s="358" t="str">
        <f t="shared" si="2"/>
        <v>Gabon0</v>
      </c>
      <c r="D37" s="193" t="str">
        <f t="shared" si="0"/>
        <v/>
      </c>
      <c r="E37" s="201"/>
      <c r="F37" s="200"/>
      <c r="G37" s="200"/>
      <c r="H37" s="380"/>
      <c r="I37" s="380"/>
      <c r="J37" s="397" t="str">
        <f t="shared" si="3"/>
        <v/>
      </c>
      <c r="K37" s="201"/>
      <c r="L37" s="200"/>
      <c r="M37" s="200"/>
      <c r="N37" s="380"/>
      <c r="O37" s="202"/>
      <c r="P37" s="203"/>
      <c r="Q37" s="202"/>
      <c r="R37" s="203"/>
      <c r="S37" s="200"/>
      <c r="T37" s="195"/>
      <c r="U37" s="212">
        <f t="shared" si="4"/>
        <v>0</v>
      </c>
      <c r="V37" s="212">
        <f t="shared" si="5"/>
        <v>0</v>
      </c>
      <c r="W37" s="212">
        <f t="shared" si="6"/>
        <v>0</v>
      </c>
      <c r="X37" s="212">
        <f t="shared" si="7"/>
        <v>0</v>
      </c>
      <c r="Y37" s="116">
        <f t="shared" si="16"/>
        <v>0</v>
      </c>
      <c r="Z37" s="116">
        <f t="shared" si="13"/>
        <v>0</v>
      </c>
      <c r="AA37" s="116">
        <f t="shared" si="8"/>
        <v>0</v>
      </c>
      <c r="AB37" s="116">
        <f t="shared" si="9"/>
        <v>0</v>
      </c>
      <c r="AC37" s="58" t="str">
        <f t="shared" si="10"/>
        <v>0</v>
      </c>
      <c r="AD37" s="378">
        <f t="shared" si="14"/>
        <v>0</v>
      </c>
      <c r="AE37" s="378" t="str">
        <f t="shared" si="11"/>
        <v>Gabon0</v>
      </c>
      <c r="AF37" s="378">
        <f t="shared" si="15"/>
        <v>0</v>
      </c>
      <c r="AG37" s="378" t="str">
        <f t="shared" si="12"/>
        <v>Autres0</v>
      </c>
    </row>
    <row r="38" spans="1:33" ht="30" x14ac:dyDescent="0.15">
      <c r="A38" s="117">
        <v>29</v>
      </c>
      <c r="B38" s="464" t="str">
        <f t="shared" si="1"/>
        <v>Autres0</v>
      </c>
      <c r="C38" s="358" t="str">
        <f t="shared" si="2"/>
        <v>Gabon0</v>
      </c>
      <c r="D38" s="193" t="str">
        <f t="shared" si="0"/>
        <v/>
      </c>
      <c r="E38" s="201"/>
      <c r="F38" s="200"/>
      <c r="G38" s="200"/>
      <c r="H38" s="380"/>
      <c r="I38" s="380"/>
      <c r="J38" s="397" t="str">
        <f t="shared" si="3"/>
        <v/>
      </c>
      <c r="K38" s="201"/>
      <c r="L38" s="200"/>
      <c r="M38" s="200"/>
      <c r="N38" s="380"/>
      <c r="O38" s="202"/>
      <c r="P38" s="203"/>
      <c r="Q38" s="202"/>
      <c r="R38" s="203"/>
      <c r="S38" s="200"/>
      <c r="T38" s="195"/>
      <c r="U38" s="212">
        <f t="shared" si="4"/>
        <v>0</v>
      </c>
      <c r="V38" s="212">
        <f t="shared" si="5"/>
        <v>0</v>
      </c>
      <c r="W38" s="212">
        <f t="shared" si="6"/>
        <v>0</v>
      </c>
      <c r="X38" s="212">
        <f t="shared" si="7"/>
        <v>0</v>
      </c>
      <c r="Y38" s="116">
        <f t="shared" si="16"/>
        <v>0</v>
      </c>
      <c r="Z38" s="116">
        <f t="shared" si="13"/>
        <v>0</v>
      </c>
      <c r="AA38" s="116">
        <f t="shared" si="8"/>
        <v>0</v>
      </c>
      <c r="AB38" s="116">
        <f t="shared" si="9"/>
        <v>0</v>
      </c>
      <c r="AC38" s="58" t="str">
        <f t="shared" si="10"/>
        <v>0</v>
      </c>
      <c r="AD38" s="378">
        <f t="shared" si="14"/>
        <v>0</v>
      </c>
      <c r="AE38" s="378" t="str">
        <f t="shared" si="11"/>
        <v>Gabon0</v>
      </c>
      <c r="AF38" s="378">
        <f t="shared" si="15"/>
        <v>0</v>
      </c>
      <c r="AG38" s="378" t="str">
        <f t="shared" si="12"/>
        <v>Autres0</v>
      </c>
    </row>
    <row r="39" spans="1:33" ht="30" x14ac:dyDescent="0.15">
      <c r="A39" s="117">
        <v>30</v>
      </c>
      <c r="B39" s="464" t="str">
        <f t="shared" si="1"/>
        <v>Autres0</v>
      </c>
      <c r="C39" s="358" t="str">
        <f t="shared" si="2"/>
        <v>Gabon0</v>
      </c>
      <c r="D39" s="193" t="str">
        <f t="shared" si="0"/>
        <v/>
      </c>
      <c r="E39" s="201"/>
      <c r="F39" s="200"/>
      <c r="G39" s="200"/>
      <c r="H39" s="380"/>
      <c r="I39" s="380"/>
      <c r="J39" s="397" t="str">
        <f t="shared" si="3"/>
        <v/>
      </c>
      <c r="K39" s="201"/>
      <c r="L39" s="200"/>
      <c r="M39" s="200"/>
      <c r="N39" s="380"/>
      <c r="O39" s="202"/>
      <c r="P39" s="203"/>
      <c r="Q39" s="202"/>
      <c r="R39" s="203"/>
      <c r="S39" s="200"/>
      <c r="T39" s="195"/>
      <c r="U39" s="212">
        <f t="shared" si="4"/>
        <v>0</v>
      </c>
      <c r="V39" s="212">
        <f t="shared" si="5"/>
        <v>0</v>
      </c>
      <c r="W39" s="212">
        <f t="shared" si="6"/>
        <v>0</v>
      </c>
      <c r="X39" s="212">
        <f t="shared" si="7"/>
        <v>0</v>
      </c>
      <c r="Y39" s="116">
        <f t="shared" si="16"/>
        <v>0</v>
      </c>
      <c r="Z39" s="116">
        <f t="shared" si="13"/>
        <v>0</v>
      </c>
      <c r="AA39" s="116">
        <f t="shared" si="8"/>
        <v>0</v>
      </c>
      <c r="AB39" s="116">
        <f t="shared" si="9"/>
        <v>0</v>
      </c>
      <c r="AC39" s="58" t="str">
        <f t="shared" si="10"/>
        <v>0</v>
      </c>
      <c r="AD39" s="378">
        <f t="shared" si="14"/>
        <v>0</v>
      </c>
      <c r="AE39" s="378" t="str">
        <f t="shared" si="11"/>
        <v>Gabon0</v>
      </c>
      <c r="AF39" s="378">
        <f t="shared" si="15"/>
        <v>0</v>
      </c>
      <c r="AG39" s="378" t="str">
        <f t="shared" si="12"/>
        <v>Autres0</v>
      </c>
    </row>
    <row r="40" spans="1:33" ht="30" x14ac:dyDescent="0.15">
      <c r="A40" s="117">
        <v>31</v>
      </c>
      <c r="B40" s="464" t="str">
        <f t="shared" si="1"/>
        <v>Autres0</v>
      </c>
      <c r="C40" s="358" t="str">
        <f t="shared" si="2"/>
        <v>Gabon0</v>
      </c>
      <c r="D40" s="193" t="str">
        <f t="shared" si="0"/>
        <v/>
      </c>
      <c r="E40" s="201"/>
      <c r="F40" s="200"/>
      <c r="G40" s="200"/>
      <c r="H40" s="380"/>
      <c r="I40" s="380"/>
      <c r="J40" s="397" t="str">
        <f t="shared" si="3"/>
        <v/>
      </c>
      <c r="K40" s="201"/>
      <c r="L40" s="200"/>
      <c r="M40" s="200"/>
      <c r="N40" s="380"/>
      <c r="O40" s="202"/>
      <c r="P40" s="203"/>
      <c r="Q40" s="202"/>
      <c r="R40" s="203"/>
      <c r="S40" s="200"/>
      <c r="T40" s="195"/>
      <c r="U40" s="212">
        <f t="shared" si="4"/>
        <v>0</v>
      </c>
      <c r="V40" s="212">
        <f t="shared" si="5"/>
        <v>0</v>
      </c>
      <c r="W40" s="212">
        <f t="shared" si="6"/>
        <v>0</v>
      </c>
      <c r="X40" s="212">
        <f t="shared" si="7"/>
        <v>0</v>
      </c>
      <c r="Y40" s="116">
        <f t="shared" si="16"/>
        <v>0</v>
      </c>
      <c r="Z40" s="116">
        <f t="shared" si="13"/>
        <v>0</v>
      </c>
      <c r="AA40" s="116">
        <f t="shared" si="8"/>
        <v>0</v>
      </c>
      <c r="AB40" s="116">
        <f t="shared" si="9"/>
        <v>0</v>
      </c>
      <c r="AC40" s="58" t="str">
        <f t="shared" si="10"/>
        <v>0</v>
      </c>
      <c r="AD40" s="378">
        <f t="shared" si="14"/>
        <v>0</v>
      </c>
      <c r="AE40" s="378" t="str">
        <f t="shared" si="11"/>
        <v>Gabon0</v>
      </c>
      <c r="AF40" s="378">
        <f t="shared" si="15"/>
        <v>0</v>
      </c>
      <c r="AG40" s="378" t="str">
        <f t="shared" si="12"/>
        <v>Autres0</v>
      </c>
    </row>
    <row r="41" spans="1:33" ht="30" x14ac:dyDescent="0.15">
      <c r="A41" s="117">
        <v>32</v>
      </c>
      <c r="B41" s="464" t="str">
        <f t="shared" si="1"/>
        <v>Autres0</v>
      </c>
      <c r="C41" s="358" t="str">
        <f t="shared" si="2"/>
        <v>Gabon0</v>
      </c>
      <c r="D41" s="193" t="str">
        <f t="shared" si="0"/>
        <v/>
      </c>
      <c r="E41" s="201"/>
      <c r="F41" s="200"/>
      <c r="G41" s="200"/>
      <c r="H41" s="380"/>
      <c r="I41" s="380"/>
      <c r="J41" s="397" t="str">
        <f t="shared" si="3"/>
        <v/>
      </c>
      <c r="K41" s="201"/>
      <c r="L41" s="200"/>
      <c r="M41" s="200"/>
      <c r="N41" s="380"/>
      <c r="O41" s="202"/>
      <c r="P41" s="203"/>
      <c r="Q41" s="202"/>
      <c r="R41" s="203"/>
      <c r="S41" s="200"/>
      <c r="T41" s="195"/>
      <c r="U41" s="212">
        <f t="shared" si="4"/>
        <v>0</v>
      </c>
      <c r="V41" s="212">
        <f t="shared" si="5"/>
        <v>0</v>
      </c>
      <c r="W41" s="212">
        <f t="shared" si="6"/>
        <v>0</v>
      </c>
      <c r="X41" s="212">
        <f t="shared" si="7"/>
        <v>0</v>
      </c>
      <c r="Y41" s="116">
        <f t="shared" si="16"/>
        <v>0</v>
      </c>
      <c r="Z41" s="116">
        <f t="shared" si="13"/>
        <v>0</v>
      </c>
      <c r="AA41" s="116">
        <f t="shared" si="8"/>
        <v>0</v>
      </c>
      <c r="AB41" s="116">
        <f t="shared" si="9"/>
        <v>0</v>
      </c>
      <c r="AC41" s="58" t="str">
        <f t="shared" si="10"/>
        <v>0</v>
      </c>
      <c r="AD41" s="378">
        <f t="shared" si="14"/>
        <v>0</v>
      </c>
      <c r="AE41" s="378" t="str">
        <f t="shared" si="11"/>
        <v>Gabon0</v>
      </c>
      <c r="AF41" s="378">
        <f t="shared" si="15"/>
        <v>0</v>
      </c>
      <c r="AG41" s="378" t="str">
        <f t="shared" si="12"/>
        <v>Autres0</v>
      </c>
    </row>
    <row r="42" spans="1:33" ht="30" x14ac:dyDescent="0.15">
      <c r="A42" s="117">
        <v>33</v>
      </c>
      <c r="B42" s="464" t="str">
        <f t="shared" si="1"/>
        <v>Autres0</v>
      </c>
      <c r="C42" s="358" t="str">
        <f t="shared" si="2"/>
        <v>Gabon0</v>
      </c>
      <c r="D42" s="193" t="str">
        <f t="shared" si="0"/>
        <v/>
      </c>
      <c r="E42" s="201"/>
      <c r="F42" s="200"/>
      <c r="G42" s="200"/>
      <c r="H42" s="380"/>
      <c r="I42" s="380"/>
      <c r="J42" s="397" t="str">
        <f t="shared" si="3"/>
        <v/>
      </c>
      <c r="K42" s="201"/>
      <c r="L42" s="200"/>
      <c r="M42" s="200"/>
      <c r="N42" s="380"/>
      <c r="O42" s="202"/>
      <c r="P42" s="203"/>
      <c r="Q42" s="202"/>
      <c r="R42" s="203"/>
      <c r="S42" s="200"/>
      <c r="T42" s="195"/>
      <c r="U42" s="212">
        <f t="shared" si="4"/>
        <v>0</v>
      </c>
      <c r="V42" s="212">
        <f t="shared" si="5"/>
        <v>0</v>
      </c>
      <c r="W42" s="212">
        <f t="shared" si="6"/>
        <v>0</v>
      </c>
      <c r="X42" s="212">
        <f t="shared" si="7"/>
        <v>0</v>
      </c>
      <c r="Y42" s="116">
        <f t="shared" si="16"/>
        <v>0</v>
      </c>
      <c r="Z42" s="116">
        <f t="shared" si="13"/>
        <v>0</v>
      </c>
      <c r="AA42" s="116">
        <f t="shared" si="8"/>
        <v>0</v>
      </c>
      <c r="AB42" s="116">
        <f t="shared" si="9"/>
        <v>0</v>
      </c>
      <c r="AC42" s="58" t="str">
        <f t="shared" si="10"/>
        <v>0</v>
      </c>
      <c r="AD42" s="378">
        <f t="shared" si="14"/>
        <v>0</v>
      </c>
      <c r="AE42" s="378" t="str">
        <f t="shared" si="11"/>
        <v>Gabon0</v>
      </c>
      <c r="AF42" s="378">
        <f t="shared" si="15"/>
        <v>0</v>
      </c>
      <c r="AG42" s="378" t="str">
        <f t="shared" si="12"/>
        <v>Autres0</v>
      </c>
    </row>
    <row r="43" spans="1:33" ht="30" x14ac:dyDescent="0.15">
      <c r="A43" s="117">
        <v>34</v>
      </c>
      <c r="B43" s="464" t="str">
        <f t="shared" si="1"/>
        <v>Autres0</v>
      </c>
      <c r="C43" s="358" t="str">
        <f t="shared" si="2"/>
        <v>Gabon0</v>
      </c>
      <c r="D43" s="193" t="str">
        <f t="shared" si="0"/>
        <v/>
      </c>
      <c r="E43" s="201"/>
      <c r="F43" s="200"/>
      <c r="G43" s="200"/>
      <c r="H43" s="380"/>
      <c r="I43" s="380"/>
      <c r="J43" s="397" t="str">
        <f t="shared" si="3"/>
        <v/>
      </c>
      <c r="K43" s="201"/>
      <c r="L43" s="200"/>
      <c r="M43" s="200"/>
      <c r="N43" s="380"/>
      <c r="O43" s="202"/>
      <c r="P43" s="203"/>
      <c r="Q43" s="202"/>
      <c r="R43" s="203"/>
      <c r="S43" s="200"/>
      <c r="T43" s="195"/>
      <c r="U43" s="212">
        <f t="shared" si="4"/>
        <v>0</v>
      </c>
      <c r="V43" s="212">
        <f t="shared" si="5"/>
        <v>0</v>
      </c>
      <c r="W43" s="212">
        <f t="shared" si="6"/>
        <v>0</v>
      </c>
      <c r="X43" s="212">
        <f t="shared" si="7"/>
        <v>0</v>
      </c>
      <c r="Y43" s="116">
        <f t="shared" si="16"/>
        <v>0</v>
      </c>
      <c r="Z43" s="116">
        <f t="shared" si="13"/>
        <v>0</v>
      </c>
      <c r="AA43" s="116">
        <f t="shared" si="8"/>
        <v>0</v>
      </c>
      <c r="AB43" s="116">
        <f t="shared" si="9"/>
        <v>0</v>
      </c>
      <c r="AC43" s="58" t="str">
        <f t="shared" si="10"/>
        <v>0</v>
      </c>
      <c r="AD43" s="378">
        <f t="shared" si="14"/>
        <v>0</v>
      </c>
      <c r="AE43" s="378" t="str">
        <f t="shared" si="11"/>
        <v>Gabon0</v>
      </c>
      <c r="AF43" s="378">
        <f t="shared" si="15"/>
        <v>0</v>
      </c>
      <c r="AG43" s="378" t="str">
        <f t="shared" si="12"/>
        <v>Autres0</v>
      </c>
    </row>
    <row r="44" spans="1:33" ht="30" x14ac:dyDescent="0.15">
      <c r="A44" s="117">
        <v>35</v>
      </c>
      <c r="B44" s="464" t="str">
        <f t="shared" si="1"/>
        <v>Autres0</v>
      </c>
      <c r="C44" s="358" t="str">
        <f t="shared" si="2"/>
        <v>Gabon0</v>
      </c>
      <c r="D44" s="193" t="str">
        <f t="shared" si="0"/>
        <v/>
      </c>
      <c r="E44" s="201"/>
      <c r="F44" s="200"/>
      <c r="G44" s="200"/>
      <c r="H44" s="380"/>
      <c r="I44" s="380"/>
      <c r="J44" s="397" t="str">
        <f t="shared" si="3"/>
        <v/>
      </c>
      <c r="K44" s="201"/>
      <c r="L44" s="200"/>
      <c r="M44" s="200"/>
      <c r="N44" s="380"/>
      <c r="O44" s="202"/>
      <c r="P44" s="203"/>
      <c r="Q44" s="202"/>
      <c r="R44" s="203"/>
      <c r="S44" s="200"/>
      <c r="T44" s="195"/>
      <c r="U44" s="212">
        <f t="shared" si="4"/>
        <v>0</v>
      </c>
      <c r="V44" s="212">
        <f t="shared" si="5"/>
        <v>0</v>
      </c>
      <c r="W44" s="212">
        <f t="shared" si="6"/>
        <v>0</v>
      </c>
      <c r="X44" s="212">
        <f t="shared" si="7"/>
        <v>0</v>
      </c>
      <c r="Y44" s="116">
        <f t="shared" si="16"/>
        <v>0</v>
      </c>
      <c r="Z44" s="116">
        <f t="shared" si="13"/>
        <v>0</v>
      </c>
      <c r="AA44" s="116">
        <f t="shared" si="8"/>
        <v>0</v>
      </c>
      <c r="AB44" s="116">
        <f t="shared" si="9"/>
        <v>0</v>
      </c>
      <c r="AC44" s="58" t="str">
        <f t="shared" si="10"/>
        <v>0</v>
      </c>
      <c r="AD44" s="378">
        <f t="shared" si="14"/>
        <v>0</v>
      </c>
      <c r="AE44" s="378" t="str">
        <f t="shared" si="11"/>
        <v>Gabon0</v>
      </c>
      <c r="AF44" s="378">
        <f t="shared" si="15"/>
        <v>0</v>
      </c>
      <c r="AG44" s="378" t="str">
        <f t="shared" si="12"/>
        <v>Autres0</v>
      </c>
    </row>
    <row r="45" spans="1:33" ht="30" x14ac:dyDescent="0.15">
      <c r="A45" s="117">
        <v>36</v>
      </c>
      <c r="B45" s="464" t="str">
        <f t="shared" si="1"/>
        <v>Autres0</v>
      </c>
      <c r="C45" s="358" t="str">
        <f t="shared" si="2"/>
        <v>Gabon0</v>
      </c>
      <c r="D45" s="193" t="str">
        <f t="shared" si="0"/>
        <v/>
      </c>
      <c r="E45" s="201"/>
      <c r="F45" s="200"/>
      <c r="G45" s="200"/>
      <c r="H45" s="380"/>
      <c r="I45" s="380"/>
      <c r="J45" s="397" t="str">
        <f t="shared" si="3"/>
        <v/>
      </c>
      <c r="K45" s="201"/>
      <c r="L45" s="200"/>
      <c r="M45" s="200"/>
      <c r="N45" s="380"/>
      <c r="O45" s="202"/>
      <c r="P45" s="203"/>
      <c r="Q45" s="202"/>
      <c r="R45" s="203"/>
      <c r="S45" s="200"/>
      <c r="T45" s="195"/>
      <c r="U45" s="212">
        <f t="shared" si="4"/>
        <v>0</v>
      </c>
      <c r="V45" s="212">
        <f t="shared" si="5"/>
        <v>0</v>
      </c>
      <c r="W45" s="212">
        <f t="shared" si="6"/>
        <v>0</v>
      </c>
      <c r="X45" s="212">
        <f t="shared" si="7"/>
        <v>0</v>
      </c>
      <c r="Y45" s="116">
        <f t="shared" si="16"/>
        <v>0</v>
      </c>
      <c r="Z45" s="116">
        <f t="shared" si="13"/>
        <v>0</v>
      </c>
      <c r="AA45" s="116">
        <f t="shared" si="8"/>
        <v>0</v>
      </c>
      <c r="AB45" s="116">
        <f t="shared" si="9"/>
        <v>0</v>
      </c>
      <c r="AC45" s="58" t="str">
        <f t="shared" si="10"/>
        <v>0</v>
      </c>
      <c r="AD45" s="378">
        <f t="shared" si="14"/>
        <v>0</v>
      </c>
      <c r="AE45" s="378" t="str">
        <f t="shared" si="11"/>
        <v>Gabon0</v>
      </c>
      <c r="AF45" s="378">
        <f t="shared" si="15"/>
        <v>0</v>
      </c>
      <c r="AG45" s="378" t="str">
        <f t="shared" si="12"/>
        <v>Autres0</v>
      </c>
    </row>
    <row r="46" spans="1:33" ht="30" x14ac:dyDescent="0.15">
      <c r="A46" s="117">
        <v>37</v>
      </c>
      <c r="B46" s="464" t="str">
        <f t="shared" si="1"/>
        <v>Autres0</v>
      </c>
      <c r="C46" s="358" t="str">
        <f t="shared" si="2"/>
        <v>Gabon0</v>
      </c>
      <c r="D46" s="193" t="str">
        <f t="shared" si="0"/>
        <v/>
      </c>
      <c r="E46" s="201"/>
      <c r="F46" s="200"/>
      <c r="G46" s="200"/>
      <c r="H46" s="380"/>
      <c r="I46" s="380"/>
      <c r="J46" s="397" t="str">
        <f t="shared" si="3"/>
        <v/>
      </c>
      <c r="K46" s="201"/>
      <c r="L46" s="200"/>
      <c r="M46" s="200"/>
      <c r="N46" s="380"/>
      <c r="O46" s="202"/>
      <c r="P46" s="203"/>
      <c r="Q46" s="202"/>
      <c r="R46" s="203"/>
      <c r="S46" s="200"/>
      <c r="T46" s="195"/>
      <c r="U46" s="212">
        <f t="shared" si="4"/>
        <v>0</v>
      </c>
      <c r="V46" s="212">
        <f t="shared" si="5"/>
        <v>0</v>
      </c>
      <c r="W46" s="212">
        <f t="shared" si="6"/>
        <v>0</v>
      </c>
      <c r="X46" s="212">
        <f t="shared" si="7"/>
        <v>0</v>
      </c>
      <c r="Y46" s="116">
        <f t="shared" si="16"/>
        <v>0</v>
      </c>
      <c r="Z46" s="116">
        <f t="shared" si="13"/>
        <v>0</v>
      </c>
      <c r="AA46" s="116">
        <f t="shared" si="8"/>
        <v>0</v>
      </c>
      <c r="AB46" s="116">
        <f t="shared" si="9"/>
        <v>0</v>
      </c>
      <c r="AC46" s="58" t="str">
        <f t="shared" si="10"/>
        <v>0</v>
      </c>
      <c r="AD46" s="378">
        <f t="shared" si="14"/>
        <v>0</v>
      </c>
      <c r="AE46" s="378" t="str">
        <f t="shared" si="11"/>
        <v>Gabon0</v>
      </c>
      <c r="AF46" s="378">
        <f t="shared" si="15"/>
        <v>0</v>
      </c>
      <c r="AG46" s="378" t="str">
        <f t="shared" si="12"/>
        <v>Autres0</v>
      </c>
    </row>
    <row r="47" spans="1:33" ht="30" x14ac:dyDescent="0.15">
      <c r="A47" s="117">
        <v>38</v>
      </c>
      <c r="B47" s="464" t="str">
        <f t="shared" si="1"/>
        <v>Autres0</v>
      </c>
      <c r="C47" s="358" t="str">
        <f t="shared" si="2"/>
        <v>Gabon0</v>
      </c>
      <c r="D47" s="193" t="str">
        <f t="shared" si="0"/>
        <v/>
      </c>
      <c r="E47" s="201"/>
      <c r="F47" s="200"/>
      <c r="G47" s="200"/>
      <c r="H47" s="380"/>
      <c r="I47" s="380"/>
      <c r="J47" s="397" t="str">
        <f t="shared" si="3"/>
        <v/>
      </c>
      <c r="K47" s="201"/>
      <c r="L47" s="200"/>
      <c r="M47" s="200"/>
      <c r="N47" s="380"/>
      <c r="O47" s="202"/>
      <c r="P47" s="203"/>
      <c r="Q47" s="202"/>
      <c r="R47" s="203"/>
      <c r="S47" s="200"/>
      <c r="T47" s="195"/>
      <c r="U47" s="212">
        <f t="shared" si="4"/>
        <v>0</v>
      </c>
      <c r="V47" s="212">
        <f t="shared" si="5"/>
        <v>0</v>
      </c>
      <c r="W47" s="212">
        <f t="shared" si="6"/>
        <v>0</v>
      </c>
      <c r="X47" s="212">
        <f t="shared" si="7"/>
        <v>0</v>
      </c>
      <c r="Y47" s="116">
        <f t="shared" si="16"/>
        <v>0</v>
      </c>
      <c r="Z47" s="116">
        <f t="shared" si="13"/>
        <v>0</v>
      </c>
      <c r="AA47" s="116">
        <f t="shared" si="8"/>
        <v>0</v>
      </c>
      <c r="AB47" s="116">
        <f t="shared" si="9"/>
        <v>0</v>
      </c>
      <c r="AC47" s="58" t="str">
        <f t="shared" si="10"/>
        <v>0</v>
      </c>
      <c r="AD47" s="378">
        <f t="shared" si="14"/>
        <v>0</v>
      </c>
      <c r="AE47" s="378" t="str">
        <f t="shared" si="11"/>
        <v>Gabon0</v>
      </c>
      <c r="AF47" s="378">
        <f t="shared" si="15"/>
        <v>0</v>
      </c>
      <c r="AG47" s="378" t="str">
        <f t="shared" si="12"/>
        <v>Autres0</v>
      </c>
    </row>
    <row r="48" spans="1:33" ht="30" x14ac:dyDescent="0.15">
      <c r="A48" s="117">
        <v>39</v>
      </c>
      <c r="B48" s="464" t="str">
        <f t="shared" si="1"/>
        <v>Autres0</v>
      </c>
      <c r="C48" s="358" t="str">
        <f t="shared" si="2"/>
        <v>Gabon0</v>
      </c>
      <c r="D48" s="193" t="str">
        <f t="shared" si="0"/>
        <v/>
      </c>
      <c r="E48" s="201"/>
      <c r="F48" s="200"/>
      <c r="G48" s="200"/>
      <c r="H48" s="380"/>
      <c r="I48" s="380"/>
      <c r="J48" s="397" t="str">
        <f t="shared" si="3"/>
        <v/>
      </c>
      <c r="K48" s="201"/>
      <c r="L48" s="200"/>
      <c r="M48" s="200"/>
      <c r="N48" s="380"/>
      <c r="O48" s="202"/>
      <c r="P48" s="203"/>
      <c r="Q48" s="202"/>
      <c r="R48" s="203"/>
      <c r="S48" s="200"/>
      <c r="T48" s="195"/>
      <c r="U48" s="212">
        <f t="shared" si="4"/>
        <v>0</v>
      </c>
      <c r="V48" s="212">
        <f t="shared" si="5"/>
        <v>0</v>
      </c>
      <c r="W48" s="212">
        <f t="shared" si="6"/>
        <v>0</v>
      </c>
      <c r="X48" s="212">
        <f t="shared" si="7"/>
        <v>0</v>
      </c>
      <c r="Y48" s="116">
        <f t="shared" si="16"/>
        <v>0</v>
      </c>
      <c r="Z48" s="116">
        <f t="shared" si="13"/>
        <v>0</v>
      </c>
      <c r="AA48" s="116">
        <f t="shared" si="8"/>
        <v>0</v>
      </c>
      <c r="AB48" s="116">
        <f t="shared" si="9"/>
        <v>0</v>
      </c>
      <c r="AC48" s="58" t="str">
        <f t="shared" si="10"/>
        <v>0</v>
      </c>
      <c r="AD48" s="378">
        <f t="shared" si="14"/>
        <v>0</v>
      </c>
      <c r="AE48" s="378" t="str">
        <f t="shared" si="11"/>
        <v>Gabon0</v>
      </c>
      <c r="AF48" s="378">
        <f t="shared" si="15"/>
        <v>0</v>
      </c>
      <c r="AG48" s="378" t="str">
        <f t="shared" si="12"/>
        <v>Autres0</v>
      </c>
    </row>
    <row r="49" spans="1:33" ht="30" x14ac:dyDescent="0.15">
      <c r="A49" s="117">
        <v>40</v>
      </c>
      <c r="B49" s="464" t="str">
        <f t="shared" si="1"/>
        <v>Autres0</v>
      </c>
      <c r="C49" s="358" t="str">
        <f t="shared" si="2"/>
        <v>Gabon0</v>
      </c>
      <c r="D49" s="193" t="str">
        <f t="shared" si="0"/>
        <v/>
      </c>
      <c r="E49" s="201"/>
      <c r="F49" s="200"/>
      <c r="G49" s="200"/>
      <c r="H49" s="380"/>
      <c r="I49" s="380"/>
      <c r="J49" s="397" t="str">
        <f t="shared" si="3"/>
        <v/>
      </c>
      <c r="K49" s="201"/>
      <c r="L49" s="200"/>
      <c r="M49" s="200"/>
      <c r="N49" s="380"/>
      <c r="O49" s="202"/>
      <c r="P49" s="203"/>
      <c r="Q49" s="202"/>
      <c r="R49" s="203"/>
      <c r="S49" s="200"/>
      <c r="T49" s="195"/>
      <c r="U49" s="212">
        <f t="shared" si="4"/>
        <v>0</v>
      </c>
      <c r="V49" s="212">
        <f t="shared" si="5"/>
        <v>0</v>
      </c>
      <c r="W49" s="212">
        <f t="shared" si="6"/>
        <v>0</v>
      </c>
      <c r="X49" s="212">
        <f t="shared" si="7"/>
        <v>0</v>
      </c>
      <c r="Y49" s="116">
        <f t="shared" si="16"/>
        <v>0</v>
      </c>
      <c r="Z49" s="116">
        <f t="shared" si="13"/>
        <v>0</v>
      </c>
      <c r="AA49" s="116">
        <f t="shared" si="8"/>
        <v>0</v>
      </c>
      <c r="AB49" s="116">
        <f t="shared" si="9"/>
        <v>0</v>
      </c>
      <c r="AC49" s="58" t="str">
        <f t="shared" si="10"/>
        <v>0</v>
      </c>
      <c r="AD49" s="378">
        <f t="shared" si="14"/>
        <v>0</v>
      </c>
      <c r="AE49" s="378" t="str">
        <f t="shared" si="11"/>
        <v>Gabon0</v>
      </c>
      <c r="AF49" s="378">
        <f t="shared" si="15"/>
        <v>0</v>
      </c>
      <c r="AG49" s="378" t="str">
        <f t="shared" si="12"/>
        <v>Autres0</v>
      </c>
    </row>
    <row r="50" spans="1:33" ht="30" x14ac:dyDescent="0.15">
      <c r="A50" s="117">
        <v>41</v>
      </c>
      <c r="B50" s="464" t="str">
        <f t="shared" si="1"/>
        <v>Autres0</v>
      </c>
      <c r="C50" s="358" t="str">
        <f t="shared" si="2"/>
        <v>Gabon0</v>
      </c>
      <c r="D50" s="193" t="str">
        <f t="shared" si="0"/>
        <v/>
      </c>
      <c r="E50" s="201"/>
      <c r="F50" s="200"/>
      <c r="G50" s="200"/>
      <c r="H50" s="380"/>
      <c r="I50" s="380"/>
      <c r="J50" s="397" t="str">
        <f t="shared" si="3"/>
        <v/>
      </c>
      <c r="K50" s="201"/>
      <c r="L50" s="200"/>
      <c r="M50" s="200"/>
      <c r="N50" s="380"/>
      <c r="O50" s="202"/>
      <c r="P50" s="203"/>
      <c r="Q50" s="202"/>
      <c r="R50" s="203"/>
      <c r="S50" s="200"/>
      <c r="T50" s="195"/>
      <c r="U50" s="212">
        <f t="shared" si="4"/>
        <v>0</v>
      </c>
      <c r="V50" s="212">
        <f t="shared" si="5"/>
        <v>0</v>
      </c>
      <c r="W50" s="212">
        <f t="shared" si="6"/>
        <v>0</v>
      </c>
      <c r="X50" s="212">
        <f t="shared" si="7"/>
        <v>0</v>
      </c>
      <c r="Y50" s="116">
        <f t="shared" si="16"/>
        <v>0</v>
      </c>
      <c r="Z50" s="116">
        <f t="shared" si="13"/>
        <v>0</v>
      </c>
      <c r="AA50" s="116">
        <f t="shared" si="8"/>
        <v>0</v>
      </c>
      <c r="AB50" s="116">
        <f t="shared" si="9"/>
        <v>0</v>
      </c>
      <c r="AC50" s="58" t="str">
        <f t="shared" si="10"/>
        <v>0</v>
      </c>
      <c r="AD50" s="378">
        <f t="shared" si="14"/>
        <v>0</v>
      </c>
      <c r="AE50" s="378" t="str">
        <f t="shared" si="11"/>
        <v>Gabon0</v>
      </c>
      <c r="AF50" s="378">
        <f t="shared" si="15"/>
        <v>0</v>
      </c>
      <c r="AG50" s="378" t="str">
        <f t="shared" si="12"/>
        <v>Autres0</v>
      </c>
    </row>
    <row r="51" spans="1:33" ht="30" x14ac:dyDescent="0.15">
      <c r="A51" s="117">
        <v>42</v>
      </c>
      <c r="B51" s="464" t="str">
        <f t="shared" si="1"/>
        <v>Autres0</v>
      </c>
      <c r="C51" s="358" t="str">
        <f t="shared" si="2"/>
        <v>Gabon0</v>
      </c>
      <c r="D51" s="193" t="str">
        <f t="shared" si="0"/>
        <v/>
      </c>
      <c r="E51" s="201"/>
      <c r="F51" s="200"/>
      <c r="G51" s="200"/>
      <c r="H51" s="380"/>
      <c r="I51" s="380"/>
      <c r="J51" s="397" t="str">
        <f t="shared" si="3"/>
        <v/>
      </c>
      <c r="K51" s="201"/>
      <c r="L51" s="200"/>
      <c r="M51" s="200"/>
      <c r="N51" s="380"/>
      <c r="O51" s="202"/>
      <c r="P51" s="203"/>
      <c r="Q51" s="202"/>
      <c r="R51" s="203"/>
      <c r="S51" s="200"/>
      <c r="T51" s="195"/>
      <c r="U51" s="212">
        <f t="shared" si="4"/>
        <v>0</v>
      </c>
      <c r="V51" s="212">
        <f t="shared" si="5"/>
        <v>0</v>
      </c>
      <c r="W51" s="212">
        <f t="shared" si="6"/>
        <v>0</v>
      </c>
      <c r="X51" s="212">
        <f t="shared" si="7"/>
        <v>0</v>
      </c>
      <c r="Y51" s="116">
        <f t="shared" si="16"/>
        <v>0</v>
      </c>
      <c r="Z51" s="116">
        <f t="shared" si="13"/>
        <v>0</v>
      </c>
      <c r="AA51" s="116">
        <f t="shared" si="8"/>
        <v>0</v>
      </c>
      <c r="AB51" s="116">
        <f t="shared" si="9"/>
        <v>0</v>
      </c>
      <c r="AC51" s="58" t="str">
        <f t="shared" si="10"/>
        <v>0</v>
      </c>
      <c r="AD51" s="378">
        <f t="shared" si="14"/>
        <v>0</v>
      </c>
      <c r="AE51" s="378" t="str">
        <f t="shared" si="11"/>
        <v>Gabon0</v>
      </c>
      <c r="AF51" s="378">
        <f t="shared" si="15"/>
        <v>0</v>
      </c>
      <c r="AG51" s="378" t="str">
        <f t="shared" si="12"/>
        <v>Autres0</v>
      </c>
    </row>
    <row r="52" spans="1:33" ht="30" x14ac:dyDescent="0.15">
      <c r="A52" s="117">
        <v>43</v>
      </c>
      <c r="B52" s="464" t="str">
        <f t="shared" si="1"/>
        <v>Autres0</v>
      </c>
      <c r="C52" s="358" t="str">
        <f t="shared" si="2"/>
        <v>Gabon0</v>
      </c>
      <c r="D52" s="193" t="str">
        <f t="shared" si="0"/>
        <v/>
      </c>
      <c r="E52" s="201"/>
      <c r="F52" s="200"/>
      <c r="G52" s="200"/>
      <c r="H52" s="380"/>
      <c r="I52" s="380"/>
      <c r="J52" s="397" t="str">
        <f t="shared" si="3"/>
        <v/>
      </c>
      <c r="K52" s="201"/>
      <c r="L52" s="200"/>
      <c r="M52" s="200"/>
      <c r="N52" s="380"/>
      <c r="O52" s="202"/>
      <c r="P52" s="203"/>
      <c r="Q52" s="202"/>
      <c r="R52" s="203"/>
      <c r="S52" s="200"/>
      <c r="T52" s="195"/>
      <c r="U52" s="212">
        <f t="shared" si="4"/>
        <v>0</v>
      </c>
      <c r="V52" s="212">
        <f t="shared" si="5"/>
        <v>0</v>
      </c>
      <c r="W52" s="212">
        <f t="shared" si="6"/>
        <v>0</v>
      </c>
      <c r="X52" s="212">
        <f t="shared" si="7"/>
        <v>0</v>
      </c>
      <c r="Y52" s="116">
        <f t="shared" si="16"/>
        <v>0</v>
      </c>
      <c r="Z52" s="116">
        <f t="shared" si="13"/>
        <v>0</v>
      </c>
      <c r="AA52" s="116">
        <f t="shared" si="8"/>
        <v>0</v>
      </c>
      <c r="AB52" s="116">
        <f t="shared" si="9"/>
        <v>0</v>
      </c>
      <c r="AC52" s="58" t="str">
        <f t="shared" si="10"/>
        <v>0</v>
      </c>
      <c r="AD52" s="378">
        <f t="shared" si="14"/>
        <v>0</v>
      </c>
      <c r="AE52" s="378" t="str">
        <f t="shared" si="11"/>
        <v>Gabon0</v>
      </c>
      <c r="AF52" s="378">
        <f t="shared" si="15"/>
        <v>0</v>
      </c>
      <c r="AG52" s="378" t="str">
        <f t="shared" si="12"/>
        <v>Autres0</v>
      </c>
    </row>
    <row r="53" spans="1:33" ht="30" x14ac:dyDescent="0.15">
      <c r="A53" s="117">
        <v>44</v>
      </c>
      <c r="B53" s="464" t="str">
        <f t="shared" si="1"/>
        <v>Autres0</v>
      </c>
      <c r="C53" s="358" t="str">
        <f t="shared" si="2"/>
        <v>Gabon0</v>
      </c>
      <c r="D53" s="193" t="str">
        <f t="shared" si="0"/>
        <v/>
      </c>
      <c r="E53" s="201"/>
      <c r="F53" s="200"/>
      <c r="G53" s="200"/>
      <c r="H53" s="380"/>
      <c r="I53" s="380"/>
      <c r="J53" s="397" t="str">
        <f t="shared" si="3"/>
        <v/>
      </c>
      <c r="K53" s="201"/>
      <c r="L53" s="200"/>
      <c r="M53" s="200"/>
      <c r="N53" s="380"/>
      <c r="O53" s="202"/>
      <c r="P53" s="203"/>
      <c r="Q53" s="202"/>
      <c r="R53" s="203"/>
      <c r="S53" s="200"/>
      <c r="T53" s="195"/>
      <c r="U53" s="212">
        <f t="shared" si="4"/>
        <v>0</v>
      </c>
      <c r="V53" s="212">
        <f t="shared" si="5"/>
        <v>0</v>
      </c>
      <c r="W53" s="212">
        <f t="shared" si="6"/>
        <v>0</v>
      </c>
      <c r="X53" s="212">
        <f t="shared" si="7"/>
        <v>0</v>
      </c>
      <c r="Y53" s="116">
        <f t="shared" si="16"/>
        <v>0</v>
      </c>
      <c r="Z53" s="116">
        <f t="shared" si="13"/>
        <v>0</v>
      </c>
      <c r="AA53" s="116">
        <f t="shared" si="8"/>
        <v>0</v>
      </c>
      <c r="AB53" s="116">
        <f t="shared" si="9"/>
        <v>0</v>
      </c>
      <c r="AC53" s="58" t="str">
        <f t="shared" si="10"/>
        <v>0</v>
      </c>
      <c r="AD53" s="378">
        <f t="shared" si="14"/>
        <v>0</v>
      </c>
      <c r="AE53" s="378" t="str">
        <f t="shared" si="11"/>
        <v>Gabon0</v>
      </c>
      <c r="AF53" s="378">
        <f t="shared" si="15"/>
        <v>0</v>
      </c>
      <c r="AG53" s="378" t="str">
        <f t="shared" si="12"/>
        <v>Autres0</v>
      </c>
    </row>
    <row r="54" spans="1:33" ht="30" x14ac:dyDescent="0.15">
      <c r="A54" s="117">
        <v>45</v>
      </c>
      <c r="B54" s="464" t="str">
        <f t="shared" si="1"/>
        <v>Autres0</v>
      </c>
      <c r="C54" s="358" t="str">
        <f t="shared" si="2"/>
        <v>Gabon0</v>
      </c>
      <c r="D54" s="193" t="str">
        <f t="shared" si="0"/>
        <v/>
      </c>
      <c r="E54" s="201"/>
      <c r="F54" s="200"/>
      <c r="G54" s="200"/>
      <c r="H54" s="380"/>
      <c r="I54" s="380"/>
      <c r="J54" s="397" t="str">
        <f t="shared" si="3"/>
        <v/>
      </c>
      <c r="K54" s="201"/>
      <c r="L54" s="200"/>
      <c r="M54" s="200"/>
      <c r="N54" s="380"/>
      <c r="O54" s="202"/>
      <c r="P54" s="203"/>
      <c r="Q54" s="202"/>
      <c r="R54" s="203"/>
      <c r="S54" s="200"/>
      <c r="T54" s="195"/>
      <c r="U54" s="212">
        <f t="shared" si="4"/>
        <v>0</v>
      </c>
      <c r="V54" s="212">
        <f t="shared" si="5"/>
        <v>0</v>
      </c>
      <c r="W54" s="212">
        <f t="shared" si="6"/>
        <v>0</v>
      </c>
      <c r="X54" s="212">
        <f t="shared" si="7"/>
        <v>0</v>
      </c>
      <c r="Y54" s="116">
        <f t="shared" si="16"/>
        <v>0</v>
      </c>
      <c r="Z54" s="116">
        <f t="shared" si="13"/>
        <v>0</v>
      </c>
      <c r="AA54" s="116">
        <f t="shared" si="8"/>
        <v>0</v>
      </c>
      <c r="AB54" s="116">
        <f t="shared" si="9"/>
        <v>0</v>
      </c>
      <c r="AC54" s="58" t="str">
        <f t="shared" si="10"/>
        <v>0</v>
      </c>
      <c r="AD54" s="378">
        <f t="shared" si="14"/>
        <v>0</v>
      </c>
      <c r="AE54" s="378" t="str">
        <f t="shared" si="11"/>
        <v>Gabon0</v>
      </c>
      <c r="AF54" s="378">
        <f t="shared" si="15"/>
        <v>0</v>
      </c>
      <c r="AG54" s="378" t="str">
        <f t="shared" si="12"/>
        <v>Autres0</v>
      </c>
    </row>
    <row r="55" spans="1:33" ht="30" x14ac:dyDescent="0.15">
      <c r="A55" s="117">
        <v>46</v>
      </c>
      <c r="B55" s="464" t="str">
        <f t="shared" si="1"/>
        <v>Autres0</v>
      </c>
      <c r="C55" s="358" t="str">
        <f t="shared" si="2"/>
        <v>Gabon0</v>
      </c>
      <c r="D55" s="193" t="str">
        <f t="shared" si="0"/>
        <v/>
      </c>
      <c r="E55" s="201"/>
      <c r="F55" s="200"/>
      <c r="G55" s="200"/>
      <c r="H55" s="380"/>
      <c r="I55" s="380"/>
      <c r="J55" s="397" t="str">
        <f t="shared" si="3"/>
        <v/>
      </c>
      <c r="K55" s="201"/>
      <c r="L55" s="200"/>
      <c r="M55" s="200"/>
      <c r="N55" s="380"/>
      <c r="O55" s="202"/>
      <c r="P55" s="203"/>
      <c r="Q55" s="202"/>
      <c r="R55" s="203"/>
      <c r="S55" s="200"/>
      <c r="T55" s="195"/>
      <c r="U55" s="212">
        <f t="shared" si="4"/>
        <v>0</v>
      </c>
      <c r="V55" s="212">
        <f t="shared" si="5"/>
        <v>0</v>
      </c>
      <c r="W55" s="212">
        <f t="shared" si="6"/>
        <v>0</v>
      </c>
      <c r="X55" s="212">
        <f t="shared" si="7"/>
        <v>0</v>
      </c>
      <c r="Y55" s="116">
        <f t="shared" si="16"/>
        <v>0</v>
      </c>
      <c r="Z55" s="116">
        <f t="shared" si="13"/>
        <v>0</v>
      </c>
      <c r="AA55" s="116">
        <f t="shared" si="8"/>
        <v>0</v>
      </c>
      <c r="AB55" s="116">
        <f t="shared" si="9"/>
        <v>0</v>
      </c>
      <c r="AC55" s="58" t="str">
        <f t="shared" si="10"/>
        <v>0</v>
      </c>
      <c r="AD55" s="378">
        <f t="shared" si="14"/>
        <v>0</v>
      </c>
      <c r="AE55" s="378" t="str">
        <f t="shared" si="11"/>
        <v>Gabon0</v>
      </c>
      <c r="AF55" s="378">
        <f t="shared" si="15"/>
        <v>0</v>
      </c>
      <c r="AG55" s="378" t="str">
        <f t="shared" si="12"/>
        <v>Autres0</v>
      </c>
    </row>
    <row r="56" spans="1:33" ht="30" x14ac:dyDescent="0.15">
      <c r="A56" s="117">
        <v>47</v>
      </c>
      <c r="B56" s="464" t="str">
        <f t="shared" si="1"/>
        <v>Autres0</v>
      </c>
      <c r="C56" s="358" t="str">
        <f t="shared" si="2"/>
        <v>Gabon0</v>
      </c>
      <c r="D56" s="193" t="str">
        <f t="shared" si="0"/>
        <v/>
      </c>
      <c r="E56" s="201"/>
      <c r="F56" s="200"/>
      <c r="G56" s="200"/>
      <c r="H56" s="380"/>
      <c r="I56" s="380"/>
      <c r="J56" s="397" t="str">
        <f t="shared" si="3"/>
        <v/>
      </c>
      <c r="K56" s="201"/>
      <c r="L56" s="200"/>
      <c r="M56" s="200"/>
      <c r="N56" s="380"/>
      <c r="O56" s="202"/>
      <c r="P56" s="203"/>
      <c r="Q56" s="202"/>
      <c r="R56" s="203"/>
      <c r="S56" s="200"/>
      <c r="T56" s="195"/>
      <c r="U56" s="212">
        <f t="shared" si="4"/>
        <v>0</v>
      </c>
      <c r="V56" s="212">
        <f t="shared" si="5"/>
        <v>0</v>
      </c>
      <c r="W56" s="212">
        <f t="shared" si="6"/>
        <v>0</v>
      </c>
      <c r="X56" s="212">
        <f t="shared" si="7"/>
        <v>0</v>
      </c>
      <c r="Y56" s="116">
        <f t="shared" si="16"/>
        <v>0</v>
      </c>
      <c r="Z56" s="116">
        <f t="shared" si="13"/>
        <v>0</v>
      </c>
      <c r="AA56" s="116">
        <f t="shared" si="8"/>
        <v>0</v>
      </c>
      <c r="AB56" s="116">
        <f t="shared" si="9"/>
        <v>0</v>
      </c>
      <c r="AC56" s="58" t="str">
        <f t="shared" si="10"/>
        <v>0</v>
      </c>
      <c r="AD56" s="378">
        <f t="shared" si="14"/>
        <v>0</v>
      </c>
      <c r="AE56" s="378" t="str">
        <f t="shared" si="11"/>
        <v>Gabon0</v>
      </c>
      <c r="AF56" s="378">
        <f t="shared" si="15"/>
        <v>0</v>
      </c>
      <c r="AG56" s="378" t="str">
        <f t="shared" si="12"/>
        <v>Autres0</v>
      </c>
    </row>
    <row r="57" spans="1:33" ht="30" x14ac:dyDescent="0.15">
      <c r="A57" s="117">
        <v>48</v>
      </c>
      <c r="B57" s="464" t="str">
        <f t="shared" si="1"/>
        <v>Autres0</v>
      </c>
      <c r="C57" s="358" t="str">
        <f t="shared" si="2"/>
        <v>Gabon0</v>
      </c>
      <c r="D57" s="193" t="str">
        <f t="shared" si="0"/>
        <v/>
      </c>
      <c r="E57" s="201"/>
      <c r="F57" s="200"/>
      <c r="G57" s="200"/>
      <c r="H57" s="380"/>
      <c r="I57" s="380"/>
      <c r="J57" s="397" t="str">
        <f t="shared" si="3"/>
        <v/>
      </c>
      <c r="K57" s="201"/>
      <c r="L57" s="200"/>
      <c r="M57" s="200"/>
      <c r="N57" s="380"/>
      <c r="O57" s="202"/>
      <c r="P57" s="203"/>
      <c r="Q57" s="202"/>
      <c r="R57" s="203"/>
      <c r="S57" s="200"/>
      <c r="T57" s="195"/>
      <c r="U57" s="212">
        <f t="shared" si="4"/>
        <v>0</v>
      </c>
      <c r="V57" s="212">
        <f t="shared" si="5"/>
        <v>0</v>
      </c>
      <c r="W57" s="212">
        <f t="shared" si="6"/>
        <v>0</v>
      </c>
      <c r="X57" s="212">
        <f t="shared" si="7"/>
        <v>0</v>
      </c>
      <c r="Y57" s="116">
        <f t="shared" si="16"/>
        <v>0</v>
      </c>
      <c r="Z57" s="116">
        <f t="shared" si="13"/>
        <v>0</v>
      </c>
      <c r="AA57" s="116">
        <f t="shared" si="8"/>
        <v>0</v>
      </c>
      <c r="AB57" s="116">
        <f t="shared" si="9"/>
        <v>0</v>
      </c>
      <c r="AC57" s="58" t="str">
        <f t="shared" si="10"/>
        <v>0</v>
      </c>
      <c r="AD57" s="378">
        <f t="shared" si="14"/>
        <v>0</v>
      </c>
      <c r="AE57" s="378" t="str">
        <f t="shared" si="11"/>
        <v>Gabon0</v>
      </c>
      <c r="AF57" s="378">
        <f t="shared" si="15"/>
        <v>0</v>
      </c>
      <c r="AG57" s="378" t="str">
        <f t="shared" si="12"/>
        <v>Autres0</v>
      </c>
    </row>
    <row r="58" spans="1:33" ht="30" x14ac:dyDescent="0.15">
      <c r="A58" s="117">
        <v>49</v>
      </c>
      <c r="B58" s="464" t="str">
        <f t="shared" si="1"/>
        <v>Autres0</v>
      </c>
      <c r="C58" s="358" t="str">
        <f t="shared" si="2"/>
        <v>Gabon0</v>
      </c>
      <c r="D58" s="193" t="str">
        <f t="shared" si="0"/>
        <v/>
      </c>
      <c r="E58" s="201"/>
      <c r="F58" s="200"/>
      <c r="G58" s="200"/>
      <c r="H58" s="380"/>
      <c r="I58" s="380"/>
      <c r="J58" s="397" t="str">
        <f t="shared" si="3"/>
        <v/>
      </c>
      <c r="K58" s="201"/>
      <c r="L58" s="200"/>
      <c r="M58" s="200"/>
      <c r="N58" s="380"/>
      <c r="O58" s="202"/>
      <c r="P58" s="203"/>
      <c r="Q58" s="202"/>
      <c r="R58" s="203"/>
      <c r="S58" s="200"/>
      <c r="T58" s="195"/>
      <c r="U58" s="212">
        <f t="shared" si="4"/>
        <v>0</v>
      </c>
      <c r="V58" s="212">
        <f t="shared" si="5"/>
        <v>0</v>
      </c>
      <c r="W58" s="212">
        <f t="shared" si="6"/>
        <v>0</v>
      </c>
      <c r="X58" s="212">
        <f t="shared" si="7"/>
        <v>0</v>
      </c>
      <c r="Y58" s="116">
        <f t="shared" si="16"/>
        <v>0</v>
      </c>
      <c r="Z58" s="116">
        <f t="shared" si="13"/>
        <v>0</v>
      </c>
      <c r="AA58" s="116">
        <f t="shared" si="8"/>
        <v>0</v>
      </c>
      <c r="AB58" s="116">
        <f t="shared" si="9"/>
        <v>0</v>
      </c>
      <c r="AC58" s="58" t="str">
        <f t="shared" si="10"/>
        <v>0</v>
      </c>
      <c r="AD58" s="378">
        <f t="shared" si="14"/>
        <v>0</v>
      </c>
      <c r="AE58" s="378" t="str">
        <f t="shared" si="11"/>
        <v>Gabon0</v>
      </c>
      <c r="AF58" s="378">
        <f t="shared" si="15"/>
        <v>0</v>
      </c>
      <c r="AG58" s="378" t="str">
        <f t="shared" si="12"/>
        <v>Autres0</v>
      </c>
    </row>
    <row r="59" spans="1:33" ht="30" x14ac:dyDescent="0.15">
      <c r="A59" s="117">
        <v>50</v>
      </c>
      <c r="B59" s="464" t="str">
        <f t="shared" si="1"/>
        <v>Autres0</v>
      </c>
      <c r="C59" s="358" t="str">
        <f t="shared" si="2"/>
        <v>Gabon0</v>
      </c>
      <c r="D59" s="193" t="str">
        <f t="shared" si="0"/>
        <v/>
      </c>
      <c r="E59" s="201"/>
      <c r="F59" s="200"/>
      <c r="G59" s="200"/>
      <c r="H59" s="380"/>
      <c r="I59" s="380"/>
      <c r="J59" s="397" t="str">
        <f t="shared" si="3"/>
        <v/>
      </c>
      <c r="K59" s="201"/>
      <c r="L59" s="200"/>
      <c r="M59" s="200"/>
      <c r="N59" s="380"/>
      <c r="O59" s="202"/>
      <c r="P59" s="203"/>
      <c r="Q59" s="202"/>
      <c r="R59" s="203"/>
      <c r="S59" s="200"/>
      <c r="T59" s="195"/>
      <c r="U59" s="212">
        <f t="shared" si="4"/>
        <v>0</v>
      </c>
      <c r="V59" s="212">
        <f t="shared" si="5"/>
        <v>0</v>
      </c>
      <c r="W59" s="212">
        <f t="shared" si="6"/>
        <v>0</v>
      </c>
      <c r="X59" s="212">
        <f t="shared" si="7"/>
        <v>0</v>
      </c>
      <c r="Y59" s="116">
        <f t="shared" si="16"/>
        <v>0</v>
      </c>
      <c r="Z59" s="116">
        <f t="shared" si="13"/>
        <v>0</v>
      </c>
      <c r="AA59" s="116">
        <f t="shared" si="8"/>
        <v>0</v>
      </c>
      <c r="AB59" s="116">
        <f t="shared" si="9"/>
        <v>0</v>
      </c>
      <c r="AC59" s="58" t="str">
        <f t="shared" si="10"/>
        <v>0</v>
      </c>
      <c r="AD59" s="378">
        <f t="shared" si="14"/>
        <v>0</v>
      </c>
      <c r="AE59" s="378" t="str">
        <f t="shared" si="11"/>
        <v>Gabon0</v>
      </c>
      <c r="AF59" s="378">
        <f t="shared" si="15"/>
        <v>0</v>
      </c>
      <c r="AG59" s="378" t="str">
        <f t="shared" si="12"/>
        <v>Autres0</v>
      </c>
    </row>
    <row r="60" spans="1:33" ht="30" x14ac:dyDescent="0.15">
      <c r="A60" s="117">
        <v>51</v>
      </c>
      <c r="B60" s="464" t="str">
        <f t="shared" si="1"/>
        <v>Autres0</v>
      </c>
      <c r="C60" s="358" t="str">
        <f t="shared" si="2"/>
        <v>Gabon0</v>
      </c>
      <c r="D60" s="193" t="str">
        <f t="shared" si="0"/>
        <v/>
      </c>
      <c r="E60" s="201"/>
      <c r="F60" s="200"/>
      <c r="G60" s="200"/>
      <c r="H60" s="380"/>
      <c r="I60" s="380"/>
      <c r="J60" s="397" t="str">
        <f t="shared" si="3"/>
        <v/>
      </c>
      <c r="K60" s="201"/>
      <c r="L60" s="200"/>
      <c r="M60" s="200"/>
      <c r="N60" s="380"/>
      <c r="O60" s="202"/>
      <c r="P60" s="203"/>
      <c r="Q60" s="202"/>
      <c r="R60" s="203"/>
      <c r="S60" s="200"/>
      <c r="T60" s="195"/>
      <c r="U60" s="212">
        <f t="shared" si="4"/>
        <v>0</v>
      </c>
      <c r="V60" s="212">
        <f t="shared" si="5"/>
        <v>0</v>
      </c>
      <c r="W60" s="212">
        <f t="shared" si="6"/>
        <v>0</v>
      </c>
      <c r="X60" s="212">
        <f t="shared" si="7"/>
        <v>0</v>
      </c>
      <c r="Y60" s="116">
        <f t="shared" si="16"/>
        <v>0</v>
      </c>
      <c r="Z60" s="116">
        <f t="shared" si="13"/>
        <v>0</v>
      </c>
      <c r="AA60" s="116">
        <f t="shared" si="8"/>
        <v>0</v>
      </c>
      <c r="AB60" s="116">
        <f t="shared" si="9"/>
        <v>0</v>
      </c>
      <c r="AC60" s="58" t="str">
        <f t="shared" si="10"/>
        <v>0</v>
      </c>
      <c r="AD60" s="378">
        <f t="shared" si="14"/>
        <v>0</v>
      </c>
      <c r="AE60" s="378" t="str">
        <f t="shared" si="11"/>
        <v>Gabon0</v>
      </c>
      <c r="AF60" s="378">
        <f t="shared" si="15"/>
        <v>0</v>
      </c>
      <c r="AG60" s="378" t="str">
        <f t="shared" si="12"/>
        <v>Autres0</v>
      </c>
    </row>
    <row r="61" spans="1:33" ht="30" x14ac:dyDescent="0.15">
      <c r="A61" s="117">
        <v>52</v>
      </c>
      <c r="B61" s="464" t="str">
        <f t="shared" si="1"/>
        <v>Autres0</v>
      </c>
      <c r="C61" s="358" t="str">
        <f t="shared" si="2"/>
        <v>Gabon0</v>
      </c>
      <c r="D61" s="193" t="str">
        <f t="shared" si="0"/>
        <v/>
      </c>
      <c r="E61" s="201"/>
      <c r="F61" s="200"/>
      <c r="G61" s="200"/>
      <c r="H61" s="380"/>
      <c r="I61" s="380"/>
      <c r="J61" s="397" t="str">
        <f t="shared" si="3"/>
        <v/>
      </c>
      <c r="K61" s="201"/>
      <c r="L61" s="200"/>
      <c r="M61" s="200"/>
      <c r="N61" s="380"/>
      <c r="O61" s="202"/>
      <c r="P61" s="203"/>
      <c r="Q61" s="202"/>
      <c r="R61" s="203"/>
      <c r="S61" s="200"/>
      <c r="T61" s="195"/>
      <c r="U61" s="212">
        <f t="shared" si="4"/>
        <v>0</v>
      </c>
      <c r="V61" s="212">
        <f t="shared" si="5"/>
        <v>0</v>
      </c>
      <c r="W61" s="212">
        <f t="shared" si="6"/>
        <v>0</v>
      </c>
      <c r="X61" s="212">
        <f t="shared" si="7"/>
        <v>0</v>
      </c>
      <c r="Y61" s="116">
        <f t="shared" si="16"/>
        <v>0</v>
      </c>
      <c r="Z61" s="116">
        <f t="shared" si="13"/>
        <v>0</v>
      </c>
      <c r="AA61" s="116">
        <f t="shared" si="8"/>
        <v>0</v>
      </c>
      <c r="AB61" s="116">
        <f t="shared" si="9"/>
        <v>0</v>
      </c>
      <c r="AC61" s="58" t="str">
        <f t="shared" si="10"/>
        <v>0</v>
      </c>
      <c r="AD61" s="378">
        <f t="shared" si="14"/>
        <v>0</v>
      </c>
      <c r="AE61" s="378" t="str">
        <f t="shared" si="11"/>
        <v>Gabon0</v>
      </c>
      <c r="AF61" s="378">
        <f t="shared" si="15"/>
        <v>0</v>
      </c>
      <c r="AG61" s="378" t="str">
        <f t="shared" si="12"/>
        <v>Autres0</v>
      </c>
    </row>
    <row r="62" spans="1:33" ht="30" x14ac:dyDescent="0.15">
      <c r="A62" s="117">
        <v>53</v>
      </c>
      <c r="B62" s="464" t="str">
        <f t="shared" si="1"/>
        <v>Autres0</v>
      </c>
      <c r="C62" s="358" t="str">
        <f t="shared" si="2"/>
        <v>Gabon0</v>
      </c>
      <c r="D62" s="193" t="str">
        <f t="shared" si="0"/>
        <v/>
      </c>
      <c r="E62" s="201"/>
      <c r="F62" s="200"/>
      <c r="G62" s="200"/>
      <c r="H62" s="380"/>
      <c r="I62" s="380"/>
      <c r="J62" s="397" t="str">
        <f t="shared" si="3"/>
        <v/>
      </c>
      <c r="K62" s="201"/>
      <c r="L62" s="200"/>
      <c r="M62" s="200"/>
      <c r="N62" s="380"/>
      <c r="O62" s="202"/>
      <c r="P62" s="203"/>
      <c r="Q62" s="202"/>
      <c r="R62" s="203"/>
      <c r="S62" s="200"/>
      <c r="T62" s="195"/>
      <c r="U62" s="212">
        <f t="shared" si="4"/>
        <v>0</v>
      </c>
      <c r="V62" s="212">
        <f t="shared" si="5"/>
        <v>0</v>
      </c>
      <c r="W62" s="212">
        <f t="shared" si="6"/>
        <v>0</v>
      </c>
      <c r="X62" s="212">
        <f t="shared" si="7"/>
        <v>0</v>
      </c>
      <c r="Y62" s="116">
        <f t="shared" si="16"/>
        <v>0</v>
      </c>
      <c r="Z62" s="116">
        <f t="shared" si="13"/>
        <v>0</v>
      </c>
      <c r="AA62" s="116">
        <f t="shared" si="8"/>
        <v>0</v>
      </c>
      <c r="AB62" s="116">
        <f t="shared" si="9"/>
        <v>0</v>
      </c>
      <c r="AC62" s="58" t="str">
        <f t="shared" si="10"/>
        <v>0</v>
      </c>
      <c r="AD62" s="378">
        <f t="shared" si="14"/>
        <v>0</v>
      </c>
      <c r="AE62" s="378" t="str">
        <f t="shared" si="11"/>
        <v>Gabon0</v>
      </c>
      <c r="AF62" s="378">
        <f t="shared" si="15"/>
        <v>0</v>
      </c>
      <c r="AG62" s="378" t="str">
        <f t="shared" si="12"/>
        <v>Autres0</v>
      </c>
    </row>
    <row r="63" spans="1:33" ht="30" x14ac:dyDescent="0.15">
      <c r="A63" s="117">
        <v>54</v>
      </c>
      <c r="B63" s="464" t="str">
        <f t="shared" si="1"/>
        <v>Autres0</v>
      </c>
      <c r="C63" s="358" t="str">
        <f t="shared" si="2"/>
        <v>Gabon0</v>
      </c>
      <c r="D63" s="193" t="str">
        <f t="shared" si="0"/>
        <v/>
      </c>
      <c r="E63" s="201"/>
      <c r="F63" s="200"/>
      <c r="G63" s="200"/>
      <c r="H63" s="380"/>
      <c r="I63" s="380"/>
      <c r="J63" s="397" t="str">
        <f t="shared" si="3"/>
        <v/>
      </c>
      <c r="K63" s="201"/>
      <c r="L63" s="200"/>
      <c r="M63" s="200"/>
      <c r="N63" s="380"/>
      <c r="O63" s="202"/>
      <c r="P63" s="203"/>
      <c r="Q63" s="202"/>
      <c r="R63" s="203"/>
      <c r="S63" s="200"/>
      <c r="T63" s="195"/>
      <c r="U63" s="212">
        <f t="shared" si="4"/>
        <v>0</v>
      </c>
      <c r="V63" s="212">
        <f t="shared" si="5"/>
        <v>0</v>
      </c>
      <c r="W63" s="212">
        <f t="shared" si="6"/>
        <v>0</v>
      </c>
      <c r="X63" s="212">
        <f t="shared" si="7"/>
        <v>0</v>
      </c>
      <c r="Y63" s="116">
        <f t="shared" si="16"/>
        <v>0</v>
      </c>
      <c r="Z63" s="116">
        <f t="shared" si="13"/>
        <v>0</v>
      </c>
      <c r="AA63" s="116">
        <f t="shared" si="8"/>
        <v>0</v>
      </c>
      <c r="AB63" s="116">
        <f t="shared" si="9"/>
        <v>0</v>
      </c>
      <c r="AC63" s="58" t="str">
        <f t="shared" si="10"/>
        <v>0</v>
      </c>
      <c r="AD63" s="378">
        <f t="shared" si="14"/>
        <v>0</v>
      </c>
      <c r="AE63" s="378" t="str">
        <f t="shared" si="11"/>
        <v>Gabon0</v>
      </c>
      <c r="AF63" s="378">
        <f t="shared" si="15"/>
        <v>0</v>
      </c>
      <c r="AG63" s="378" t="str">
        <f t="shared" si="12"/>
        <v>Autres0</v>
      </c>
    </row>
    <row r="64" spans="1:33" ht="30" x14ac:dyDescent="0.15">
      <c r="A64" s="117">
        <v>55</v>
      </c>
      <c r="B64" s="464" t="str">
        <f t="shared" si="1"/>
        <v>Autres0</v>
      </c>
      <c r="C64" s="358" t="str">
        <f t="shared" si="2"/>
        <v>Gabon0</v>
      </c>
      <c r="D64" s="193" t="str">
        <f t="shared" si="0"/>
        <v/>
      </c>
      <c r="E64" s="201"/>
      <c r="F64" s="200"/>
      <c r="G64" s="200"/>
      <c r="H64" s="380"/>
      <c r="I64" s="380"/>
      <c r="J64" s="397" t="str">
        <f t="shared" si="3"/>
        <v/>
      </c>
      <c r="K64" s="201"/>
      <c r="L64" s="200"/>
      <c r="M64" s="200"/>
      <c r="N64" s="380"/>
      <c r="O64" s="202"/>
      <c r="P64" s="203"/>
      <c r="Q64" s="202"/>
      <c r="R64" s="203"/>
      <c r="S64" s="200"/>
      <c r="T64" s="195"/>
      <c r="U64" s="212">
        <f t="shared" si="4"/>
        <v>0</v>
      </c>
      <c r="V64" s="212">
        <f t="shared" si="5"/>
        <v>0</v>
      </c>
      <c r="W64" s="212">
        <f t="shared" si="6"/>
        <v>0</v>
      </c>
      <c r="X64" s="212">
        <f t="shared" si="7"/>
        <v>0</v>
      </c>
      <c r="Y64" s="116">
        <f t="shared" si="16"/>
        <v>0</v>
      </c>
      <c r="Z64" s="116">
        <f t="shared" si="13"/>
        <v>0</v>
      </c>
      <c r="AA64" s="116">
        <f t="shared" si="8"/>
        <v>0</v>
      </c>
      <c r="AB64" s="116">
        <f t="shared" si="9"/>
        <v>0</v>
      </c>
      <c r="AC64" s="58" t="str">
        <f t="shared" si="10"/>
        <v>0</v>
      </c>
      <c r="AD64" s="378">
        <f t="shared" si="14"/>
        <v>0</v>
      </c>
      <c r="AE64" s="378" t="str">
        <f t="shared" si="11"/>
        <v>Gabon0</v>
      </c>
      <c r="AF64" s="378">
        <f t="shared" si="15"/>
        <v>0</v>
      </c>
      <c r="AG64" s="378" t="str">
        <f t="shared" si="12"/>
        <v>Autres0</v>
      </c>
    </row>
    <row r="65" spans="1:33" ht="30" x14ac:dyDescent="0.15">
      <c r="A65" s="117">
        <v>56</v>
      </c>
      <c r="B65" s="464" t="str">
        <f t="shared" si="1"/>
        <v>Autres0</v>
      </c>
      <c r="C65" s="358" t="str">
        <f t="shared" si="2"/>
        <v>Gabon0</v>
      </c>
      <c r="D65" s="193" t="str">
        <f t="shared" si="0"/>
        <v/>
      </c>
      <c r="E65" s="201"/>
      <c r="F65" s="200"/>
      <c r="G65" s="200"/>
      <c r="H65" s="380"/>
      <c r="I65" s="380"/>
      <c r="J65" s="397" t="str">
        <f t="shared" si="3"/>
        <v/>
      </c>
      <c r="K65" s="201"/>
      <c r="L65" s="200"/>
      <c r="M65" s="200"/>
      <c r="N65" s="380"/>
      <c r="O65" s="202"/>
      <c r="P65" s="203"/>
      <c r="Q65" s="202"/>
      <c r="R65" s="203"/>
      <c r="S65" s="200"/>
      <c r="T65" s="195"/>
      <c r="U65" s="212">
        <f t="shared" si="4"/>
        <v>0</v>
      </c>
      <c r="V65" s="212">
        <f t="shared" si="5"/>
        <v>0</v>
      </c>
      <c r="W65" s="212">
        <f t="shared" si="6"/>
        <v>0</v>
      </c>
      <c r="X65" s="212">
        <f t="shared" si="7"/>
        <v>0</v>
      </c>
      <c r="Y65" s="116">
        <f t="shared" si="16"/>
        <v>0</v>
      </c>
      <c r="Z65" s="116">
        <f t="shared" si="13"/>
        <v>0</v>
      </c>
      <c r="AA65" s="116">
        <f t="shared" si="8"/>
        <v>0</v>
      </c>
      <c r="AB65" s="116">
        <f t="shared" si="9"/>
        <v>0</v>
      </c>
      <c r="AC65" s="58" t="str">
        <f t="shared" si="10"/>
        <v>0</v>
      </c>
      <c r="AD65" s="378">
        <f t="shared" si="14"/>
        <v>0</v>
      </c>
      <c r="AE65" s="378" t="str">
        <f t="shared" si="11"/>
        <v>Gabon0</v>
      </c>
      <c r="AF65" s="378">
        <f t="shared" si="15"/>
        <v>0</v>
      </c>
      <c r="AG65" s="378" t="str">
        <f t="shared" si="12"/>
        <v>Autres0</v>
      </c>
    </row>
    <row r="66" spans="1:33" ht="30" x14ac:dyDescent="0.15">
      <c r="A66" s="117">
        <v>57</v>
      </c>
      <c r="B66" s="464" t="str">
        <f t="shared" si="1"/>
        <v>Autres0</v>
      </c>
      <c r="C66" s="358" t="str">
        <f t="shared" si="2"/>
        <v>Gabon0</v>
      </c>
      <c r="D66" s="193" t="str">
        <f t="shared" si="0"/>
        <v/>
      </c>
      <c r="E66" s="201"/>
      <c r="F66" s="200"/>
      <c r="G66" s="200"/>
      <c r="H66" s="380"/>
      <c r="I66" s="380"/>
      <c r="J66" s="397" t="str">
        <f t="shared" si="3"/>
        <v/>
      </c>
      <c r="K66" s="201"/>
      <c r="L66" s="200"/>
      <c r="M66" s="200"/>
      <c r="N66" s="380"/>
      <c r="O66" s="202"/>
      <c r="P66" s="203"/>
      <c r="Q66" s="202"/>
      <c r="R66" s="203"/>
      <c r="S66" s="200"/>
      <c r="T66" s="195"/>
      <c r="U66" s="212">
        <f t="shared" si="4"/>
        <v>0</v>
      </c>
      <c r="V66" s="212">
        <f t="shared" si="5"/>
        <v>0</v>
      </c>
      <c r="W66" s="212">
        <f t="shared" si="6"/>
        <v>0</v>
      </c>
      <c r="X66" s="212">
        <f t="shared" si="7"/>
        <v>0</v>
      </c>
      <c r="Y66" s="116">
        <f t="shared" si="16"/>
        <v>0</v>
      </c>
      <c r="Z66" s="116">
        <f t="shared" si="13"/>
        <v>0</v>
      </c>
      <c r="AA66" s="116">
        <f t="shared" si="8"/>
        <v>0</v>
      </c>
      <c r="AB66" s="116">
        <f t="shared" si="9"/>
        <v>0</v>
      </c>
      <c r="AC66" s="58" t="str">
        <f t="shared" si="10"/>
        <v>0</v>
      </c>
      <c r="AD66" s="378">
        <f t="shared" si="14"/>
        <v>0</v>
      </c>
      <c r="AE66" s="378" t="str">
        <f t="shared" si="11"/>
        <v>Gabon0</v>
      </c>
      <c r="AF66" s="378">
        <f t="shared" si="15"/>
        <v>0</v>
      </c>
      <c r="AG66" s="378" t="str">
        <f t="shared" si="12"/>
        <v>Autres0</v>
      </c>
    </row>
    <row r="67" spans="1:33" ht="30" x14ac:dyDescent="0.15">
      <c r="A67" s="117">
        <v>58</v>
      </c>
      <c r="B67" s="464" t="str">
        <f t="shared" si="1"/>
        <v>Autres0</v>
      </c>
      <c r="C67" s="358" t="str">
        <f t="shared" si="2"/>
        <v>Gabon0</v>
      </c>
      <c r="D67" s="193" t="str">
        <f t="shared" si="0"/>
        <v/>
      </c>
      <c r="E67" s="201"/>
      <c r="F67" s="200"/>
      <c r="G67" s="200"/>
      <c r="H67" s="380"/>
      <c r="I67" s="380"/>
      <c r="J67" s="397" t="str">
        <f t="shared" si="3"/>
        <v/>
      </c>
      <c r="K67" s="201"/>
      <c r="L67" s="200"/>
      <c r="M67" s="200"/>
      <c r="N67" s="380"/>
      <c r="O67" s="202"/>
      <c r="P67" s="203"/>
      <c r="Q67" s="202"/>
      <c r="R67" s="203"/>
      <c r="S67" s="200"/>
      <c r="T67" s="195"/>
      <c r="U67" s="212">
        <f t="shared" si="4"/>
        <v>0</v>
      </c>
      <c r="V67" s="212">
        <f t="shared" si="5"/>
        <v>0</v>
      </c>
      <c r="W67" s="212">
        <f t="shared" si="6"/>
        <v>0</v>
      </c>
      <c r="X67" s="212">
        <f t="shared" si="7"/>
        <v>0</v>
      </c>
      <c r="Y67" s="116">
        <f t="shared" si="16"/>
        <v>0</v>
      </c>
      <c r="Z67" s="116">
        <f t="shared" si="13"/>
        <v>0</v>
      </c>
      <c r="AA67" s="116">
        <f t="shared" si="8"/>
        <v>0</v>
      </c>
      <c r="AB67" s="116">
        <f t="shared" si="9"/>
        <v>0</v>
      </c>
      <c r="AC67" s="58" t="str">
        <f t="shared" si="10"/>
        <v>0</v>
      </c>
      <c r="AD67" s="378">
        <f t="shared" si="14"/>
        <v>0</v>
      </c>
      <c r="AE67" s="378" t="str">
        <f t="shared" si="11"/>
        <v>Gabon0</v>
      </c>
      <c r="AF67" s="378">
        <f t="shared" si="15"/>
        <v>0</v>
      </c>
      <c r="AG67" s="378" t="str">
        <f t="shared" si="12"/>
        <v>Autres0</v>
      </c>
    </row>
    <row r="68" spans="1:33" ht="30" x14ac:dyDescent="0.15">
      <c r="A68" s="117">
        <v>59</v>
      </c>
      <c r="B68" s="464" t="str">
        <f t="shared" si="1"/>
        <v>Autres0</v>
      </c>
      <c r="C68" s="358" t="str">
        <f t="shared" si="2"/>
        <v>Gabon0</v>
      </c>
      <c r="D68" s="193" t="str">
        <f t="shared" si="0"/>
        <v/>
      </c>
      <c r="E68" s="201"/>
      <c r="F68" s="200"/>
      <c r="G68" s="200"/>
      <c r="H68" s="380"/>
      <c r="I68" s="380"/>
      <c r="J68" s="397" t="str">
        <f t="shared" si="3"/>
        <v/>
      </c>
      <c r="K68" s="201"/>
      <c r="L68" s="200"/>
      <c r="M68" s="200"/>
      <c r="N68" s="380"/>
      <c r="O68" s="202"/>
      <c r="P68" s="203"/>
      <c r="Q68" s="202"/>
      <c r="R68" s="203"/>
      <c r="S68" s="200"/>
      <c r="T68" s="195"/>
      <c r="U68" s="212">
        <f t="shared" si="4"/>
        <v>0</v>
      </c>
      <c r="V68" s="212">
        <f t="shared" si="5"/>
        <v>0</v>
      </c>
      <c r="W68" s="212">
        <f t="shared" si="6"/>
        <v>0</v>
      </c>
      <c r="X68" s="212">
        <f t="shared" si="7"/>
        <v>0</v>
      </c>
      <c r="Y68" s="116">
        <f t="shared" si="16"/>
        <v>0</v>
      </c>
      <c r="Z68" s="116">
        <f t="shared" si="13"/>
        <v>0</v>
      </c>
      <c r="AA68" s="116">
        <f t="shared" si="8"/>
        <v>0</v>
      </c>
      <c r="AB68" s="116">
        <f t="shared" si="9"/>
        <v>0</v>
      </c>
      <c r="AC68" s="58" t="str">
        <f t="shared" si="10"/>
        <v>0</v>
      </c>
      <c r="AD68" s="378">
        <f t="shared" si="14"/>
        <v>0</v>
      </c>
      <c r="AE68" s="378" t="str">
        <f t="shared" si="11"/>
        <v>Gabon0</v>
      </c>
      <c r="AF68" s="378">
        <f t="shared" si="15"/>
        <v>0</v>
      </c>
      <c r="AG68" s="378" t="str">
        <f t="shared" si="12"/>
        <v>Autres0</v>
      </c>
    </row>
    <row r="69" spans="1:33" ht="30" x14ac:dyDescent="0.15">
      <c r="A69" s="117">
        <v>60</v>
      </c>
      <c r="B69" s="464" t="str">
        <f t="shared" si="1"/>
        <v>Autres0</v>
      </c>
      <c r="C69" s="358" t="str">
        <f t="shared" si="2"/>
        <v>Gabon0</v>
      </c>
      <c r="D69" s="193" t="str">
        <f t="shared" si="0"/>
        <v/>
      </c>
      <c r="E69" s="201"/>
      <c r="F69" s="200"/>
      <c r="G69" s="200"/>
      <c r="H69" s="380"/>
      <c r="I69" s="380"/>
      <c r="J69" s="397" t="str">
        <f t="shared" si="3"/>
        <v/>
      </c>
      <c r="K69" s="201"/>
      <c r="L69" s="200"/>
      <c r="M69" s="200"/>
      <c r="N69" s="380"/>
      <c r="O69" s="202"/>
      <c r="P69" s="203"/>
      <c r="Q69" s="202"/>
      <c r="R69" s="203"/>
      <c r="S69" s="200"/>
      <c r="T69" s="195"/>
      <c r="U69" s="212">
        <f t="shared" si="4"/>
        <v>0</v>
      </c>
      <c r="V69" s="212">
        <f t="shared" si="5"/>
        <v>0</v>
      </c>
      <c r="W69" s="212">
        <f t="shared" si="6"/>
        <v>0</v>
      </c>
      <c r="X69" s="212">
        <f t="shared" si="7"/>
        <v>0</v>
      </c>
      <c r="Y69" s="116">
        <f t="shared" si="16"/>
        <v>0</v>
      </c>
      <c r="Z69" s="116">
        <f t="shared" si="13"/>
        <v>0</v>
      </c>
      <c r="AA69" s="116">
        <f t="shared" si="8"/>
        <v>0</v>
      </c>
      <c r="AB69" s="116">
        <f t="shared" si="9"/>
        <v>0</v>
      </c>
      <c r="AC69" s="58" t="str">
        <f t="shared" si="10"/>
        <v>0</v>
      </c>
      <c r="AD69" s="378">
        <f t="shared" si="14"/>
        <v>0</v>
      </c>
      <c r="AE69" s="378" t="str">
        <f t="shared" si="11"/>
        <v>Gabon0</v>
      </c>
      <c r="AF69" s="378">
        <f t="shared" si="15"/>
        <v>0</v>
      </c>
      <c r="AG69" s="378" t="str">
        <f t="shared" si="12"/>
        <v>Autres0</v>
      </c>
    </row>
    <row r="70" spans="1:33" ht="30" x14ac:dyDescent="0.15">
      <c r="A70" s="117">
        <v>61</v>
      </c>
      <c r="B70" s="464" t="str">
        <f t="shared" si="1"/>
        <v>Autres0</v>
      </c>
      <c r="C70" s="358" t="str">
        <f t="shared" si="2"/>
        <v>Gabon0</v>
      </c>
      <c r="D70" s="193" t="str">
        <f t="shared" si="0"/>
        <v/>
      </c>
      <c r="E70" s="201"/>
      <c r="F70" s="200"/>
      <c r="G70" s="200"/>
      <c r="H70" s="380"/>
      <c r="I70" s="380"/>
      <c r="J70" s="397" t="str">
        <f t="shared" si="3"/>
        <v/>
      </c>
      <c r="K70" s="201"/>
      <c r="L70" s="200"/>
      <c r="M70" s="200"/>
      <c r="N70" s="380"/>
      <c r="O70" s="202"/>
      <c r="P70" s="203"/>
      <c r="Q70" s="202"/>
      <c r="R70" s="203"/>
      <c r="S70" s="200"/>
      <c r="T70" s="195"/>
      <c r="U70" s="212">
        <f t="shared" si="4"/>
        <v>0</v>
      </c>
      <c r="V70" s="212">
        <f t="shared" si="5"/>
        <v>0</v>
      </c>
      <c r="W70" s="212">
        <f t="shared" si="6"/>
        <v>0</v>
      </c>
      <c r="X70" s="212">
        <f t="shared" si="7"/>
        <v>0</v>
      </c>
      <c r="Y70" s="116">
        <f t="shared" si="16"/>
        <v>0</v>
      </c>
      <c r="Z70" s="116">
        <f t="shared" si="13"/>
        <v>0</v>
      </c>
      <c r="AA70" s="116">
        <f t="shared" si="8"/>
        <v>0</v>
      </c>
      <c r="AB70" s="116">
        <f t="shared" si="9"/>
        <v>0</v>
      </c>
      <c r="AC70" s="58" t="str">
        <f t="shared" si="10"/>
        <v>0</v>
      </c>
      <c r="AD70" s="378">
        <f t="shared" si="14"/>
        <v>0</v>
      </c>
      <c r="AE70" s="378" t="str">
        <f t="shared" si="11"/>
        <v>Gabon0</v>
      </c>
      <c r="AF70" s="378">
        <f t="shared" si="15"/>
        <v>0</v>
      </c>
      <c r="AG70" s="378" t="str">
        <f t="shared" si="12"/>
        <v>Autres0</v>
      </c>
    </row>
    <row r="71" spans="1:33" ht="30" x14ac:dyDescent="0.15">
      <c r="A71" s="117">
        <v>62</v>
      </c>
      <c r="B71" s="464" t="str">
        <f t="shared" si="1"/>
        <v>Autres0</v>
      </c>
      <c r="C71" s="358" t="str">
        <f t="shared" si="2"/>
        <v>Gabon0</v>
      </c>
      <c r="D71" s="193" t="str">
        <f t="shared" si="0"/>
        <v/>
      </c>
      <c r="E71" s="201"/>
      <c r="F71" s="200"/>
      <c r="G71" s="200"/>
      <c r="H71" s="380"/>
      <c r="I71" s="380"/>
      <c r="J71" s="397" t="str">
        <f t="shared" si="3"/>
        <v/>
      </c>
      <c r="K71" s="201"/>
      <c r="L71" s="200"/>
      <c r="M71" s="200"/>
      <c r="N71" s="380"/>
      <c r="O71" s="202"/>
      <c r="P71" s="203"/>
      <c r="Q71" s="202"/>
      <c r="R71" s="203"/>
      <c r="S71" s="200"/>
      <c r="T71" s="195"/>
      <c r="U71" s="212">
        <f t="shared" si="4"/>
        <v>0</v>
      </c>
      <c r="V71" s="212">
        <f t="shared" si="5"/>
        <v>0</v>
      </c>
      <c r="W71" s="212">
        <f t="shared" si="6"/>
        <v>0</v>
      </c>
      <c r="X71" s="212">
        <f t="shared" si="7"/>
        <v>0</v>
      </c>
      <c r="Y71" s="116">
        <f t="shared" si="16"/>
        <v>0</v>
      </c>
      <c r="Z71" s="116">
        <f t="shared" si="13"/>
        <v>0</v>
      </c>
      <c r="AA71" s="116">
        <f t="shared" si="8"/>
        <v>0</v>
      </c>
      <c r="AB71" s="116">
        <f t="shared" si="9"/>
        <v>0</v>
      </c>
      <c r="AC71" s="58" t="str">
        <f t="shared" si="10"/>
        <v>0</v>
      </c>
      <c r="AD71" s="378">
        <f t="shared" si="14"/>
        <v>0</v>
      </c>
      <c r="AE71" s="378" t="str">
        <f t="shared" si="11"/>
        <v>Gabon0</v>
      </c>
      <c r="AF71" s="378">
        <f t="shared" si="15"/>
        <v>0</v>
      </c>
      <c r="AG71" s="378" t="str">
        <f t="shared" si="12"/>
        <v>Autres0</v>
      </c>
    </row>
    <row r="72" spans="1:33" ht="30" x14ac:dyDescent="0.15">
      <c r="A72" s="117">
        <v>63</v>
      </c>
      <c r="B72" s="464" t="str">
        <f t="shared" si="1"/>
        <v>Autres0</v>
      </c>
      <c r="C72" s="358" t="str">
        <f t="shared" si="2"/>
        <v>Gabon0</v>
      </c>
      <c r="D72" s="193" t="str">
        <f t="shared" si="0"/>
        <v/>
      </c>
      <c r="E72" s="201"/>
      <c r="F72" s="200"/>
      <c r="G72" s="200"/>
      <c r="H72" s="380"/>
      <c r="I72" s="380"/>
      <c r="J72" s="397" t="str">
        <f t="shared" si="3"/>
        <v/>
      </c>
      <c r="K72" s="201"/>
      <c r="L72" s="200"/>
      <c r="M72" s="200"/>
      <c r="N72" s="380"/>
      <c r="O72" s="202"/>
      <c r="P72" s="203"/>
      <c r="Q72" s="202"/>
      <c r="R72" s="203"/>
      <c r="S72" s="200"/>
      <c r="T72" s="195"/>
      <c r="U72" s="212">
        <f t="shared" si="4"/>
        <v>0</v>
      </c>
      <c r="V72" s="212">
        <f t="shared" si="5"/>
        <v>0</v>
      </c>
      <c r="W72" s="212">
        <f t="shared" si="6"/>
        <v>0</v>
      </c>
      <c r="X72" s="212">
        <f t="shared" si="7"/>
        <v>0</v>
      </c>
      <c r="Y72" s="116">
        <f t="shared" si="16"/>
        <v>0</v>
      </c>
      <c r="Z72" s="116">
        <f t="shared" si="13"/>
        <v>0</v>
      </c>
      <c r="AA72" s="116">
        <f t="shared" si="8"/>
        <v>0</v>
      </c>
      <c r="AB72" s="116">
        <f t="shared" si="9"/>
        <v>0</v>
      </c>
      <c r="AC72" s="58" t="str">
        <f t="shared" si="10"/>
        <v>0</v>
      </c>
      <c r="AD72" s="378">
        <f t="shared" si="14"/>
        <v>0</v>
      </c>
      <c r="AE72" s="378" t="str">
        <f t="shared" si="11"/>
        <v>Gabon0</v>
      </c>
      <c r="AF72" s="378">
        <f t="shared" si="15"/>
        <v>0</v>
      </c>
      <c r="AG72" s="378" t="str">
        <f t="shared" si="12"/>
        <v>Autres0</v>
      </c>
    </row>
    <row r="73" spans="1:33" ht="30" x14ac:dyDescent="0.15">
      <c r="A73" s="117">
        <v>64</v>
      </c>
      <c r="B73" s="464" t="str">
        <f t="shared" si="1"/>
        <v>Autres0</v>
      </c>
      <c r="C73" s="358" t="str">
        <f t="shared" si="2"/>
        <v>Gabon0</v>
      </c>
      <c r="D73" s="193" t="str">
        <f t="shared" si="0"/>
        <v/>
      </c>
      <c r="E73" s="201"/>
      <c r="F73" s="200"/>
      <c r="G73" s="200"/>
      <c r="H73" s="380"/>
      <c r="I73" s="380"/>
      <c r="J73" s="397" t="str">
        <f t="shared" si="3"/>
        <v/>
      </c>
      <c r="K73" s="201"/>
      <c r="L73" s="200"/>
      <c r="M73" s="200"/>
      <c r="N73" s="380"/>
      <c r="O73" s="202"/>
      <c r="P73" s="203"/>
      <c r="Q73" s="202"/>
      <c r="R73" s="203"/>
      <c r="S73" s="200"/>
      <c r="T73" s="195"/>
      <c r="U73" s="212">
        <f t="shared" si="4"/>
        <v>0</v>
      </c>
      <c r="V73" s="212">
        <f t="shared" si="5"/>
        <v>0</v>
      </c>
      <c r="W73" s="212">
        <f t="shared" si="6"/>
        <v>0</v>
      </c>
      <c r="X73" s="212">
        <f t="shared" si="7"/>
        <v>0</v>
      </c>
      <c r="Y73" s="116">
        <f t="shared" si="16"/>
        <v>0</v>
      </c>
      <c r="Z73" s="116">
        <f t="shared" si="13"/>
        <v>0</v>
      </c>
      <c r="AA73" s="116">
        <f t="shared" si="8"/>
        <v>0</v>
      </c>
      <c r="AB73" s="116">
        <f t="shared" si="9"/>
        <v>0</v>
      </c>
      <c r="AC73" s="58" t="str">
        <f t="shared" si="10"/>
        <v>0</v>
      </c>
      <c r="AD73" s="378">
        <f t="shared" si="14"/>
        <v>0</v>
      </c>
      <c r="AE73" s="378" t="str">
        <f t="shared" si="11"/>
        <v>Gabon0</v>
      </c>
      <c r="AF73" s="378">
        <f t="shared" si="15"/>
        <v>0</v>
      </c>
      <c r="AG73" s="378" t="str">
        <f t="shared" si="12"/>
        <v>Autres0</v>
      </c>
    </row>
    <row r="74" spans="1:33" ht="30" x14ac:dyDescent="0.15">
      <c r="A74" s="117">
        <v>65</v>
      </c>
      <c r="B74" s="464" t="str">
        <f t="shared" si="1"/>
        <v>Autres0</v>
      </c>
      <c r="C74" s="358" t="str">
        <f t="shared" si="2"/>
        <v>Gabon0</v>
      </c>
      <c r="D74" s="193" t="str">
        <f t="shared" ref="D74:D137" si="17">E74&amp;J74</f>
        <v/>
      </c>
      <c r="E74" s="201"/>
      <c r="F74" s="200"/>
      <c r="G74" s="200"/>
      <c r="H74" s="380"/>
      <c r="I74" s="380"/>
      <c r="J74" s="397" t="str">
        <f t="shared" si="3"/>
        <v/>
      </c>
      <c r="K74" s="201"/>
      <c r="L74" s="200"/>
      <c r="M74" s="200"/>
      <c r="N74" s="380"/>
      <c r="O74" s="202"/>
      <c r="P74" s="203"/>
      <c r="Q74" s="202"/>
      <c r="R74" s="203"/>
      <c r="S74" s="200"/>
      <c r="T74" s="195"/>
      <c r="U74" s="212">
        <f t="shared" si="4"/>
        <v>0</v>
      </c>
      <c r="V74" s="212">
        <f t="shared" si="5"/>
        <v>0</v>
      </c>
      <c r="W74" s="212">
        <f t="shared" si="6"/>
        <v>0</v>
      </c>
      <c r="X74" s="212">
        <f t="shared" si="7"/>
        <v>0</v>
      </c>
      <c r="Y74" s="116">
        <f t="shared" si="16"/>
        <v>0</v>
      </c>
      <c r="Z74" s="116">
        <f t="shared" si="13"/>
        <v>0</v>
      </c>
      <c r="AA74" s="116">
        <f t="shared" si="8"/>
        <v>0</v>
      </c>
      <c r="AB74" s="116">
        <f t="shared" si="9"/>
        <v>0</v>
      </c>
      <c r="AC74" s="58" t="str">
        <f t="shared" si="10"/>
        <v>0</v>
      </c>
      <c r="AD74" s="378">
        <f t="shared" si="14"/>
        <v>0</v>
      </c>
      <c r="AE74" s="378" t="str">
        <f t="shared" si="11"/>
        <v>Gabon0</v>
      </c>
      <c r="AF74" s="378">
        <f t="shared" si="15"/>
        <v>0</v>
      </c>
      <c r="AG74" s="378" t="str">
        <f t="shared" si="12"/>
        <v>Autres0</v>
      </c>
    </row>
    <row r="75" spans="1:33" ht="30" x14ac:dyDescent="0.15">
      <c r="A75" s="117">
        <v>66</v>
      </c>
      <c r="B75" s="464" t="str">
        <f t="shared" ref="B75:B138" si="18">AG75</f>
        <v>Autres0</v>
      </c>
      <c r="C75" s="358" t="str">
        <f t="shared" ref="C75:C138" si="19">AE75</f>
        <v>Gabon0</v>
      </c>
      <c r="D75" s="193" t="str">
        <f t="shared" si="17"/>
        <v/>
      </c>
      <c r="E75" s="201"/>
      <c r="F75" s="200"/>
      <c r="G75" s="200"/>
      <c r="H75" s="380"/>
      <c r="I75" s="380"/>
      <c r="J75" s="397" t="str">
        <f t="shared" ref="J75:J138" si="20">IFERROR(VLOOKUP(I75,$BH$10:$BI$12,2,FALSE),"")</f>
        <v/>
      </c>
      <c r="K75" s="201"/>
      <c r="L75" s="200"/>
      <c r="M75" s="200"/>
      <c r="N75" s="380"/>
      <c r="O75" s="202"/>
      <c r="P75" s="203"/>
      <c r="Q75" s="202"/>
      <c r="R75" s="203"/>
      <c r="S75" s="200"/>
      <c r="T75" s="195"/>
      <c r="U75" s="212">
        <f t="shared" ref="U75:U138" si="21">IF(S75="Oui",T75*$U$5,0)</f>
        <v>0</v>
      </c>
      <c r="V75" s="212">
        <f t="shared" ref="V75:V138" si="22">IF(S75="Oui",0,T75*$V$5)</f>
        <v>0</v>
      </c>
      <c r="W75" s="212">
        <f t="shared" ref="W75:W138" si="23">IF(N75="Gabon",0,T75*$W$5)</f>
        <v>0</v>
      </c>
      <c r="X75" s="212">
        <f t="shared" ref="X75:X138" si="24">IF(S75="Oui",T75+U75,T75)</f>
        <v>0</v>
      </c>
      <c r="Y75" s="116">
        <f t="shared" ref="Y75:Y138" si="25">IF(AND(S75="Non",N75="Gabon"),1,0)</f>
        <v>0</v>
      </c>
      <c r="Z75" s="116">
        <f t="shared" si="13"/>
        <v>0</v>
      </c>
      <c r="AA75" s="116">
        <f t="shared" ref="AA75:AA138" si="26">IF(N75="Gabon",1,0)</f>
        <v>0</v>
      </c>
      <c r="AB75" s="116">
        <f t="shared" ref="AB75:AB138" si="27">IF(N75&lt;&gt;"",IF(N75&lt;&gt;"Gabon",1,0),0)</f>
        <v>0</v>
      </c>
      <c r="AC75" s="58" t="str">
        <f t="shared" ref="AC75:AC138" si="28">S75&amp;-Z75</f>
        <v>0</v>
      </c>
      <c r="AD75" s="378">
        <f t="shared" si="14"/>
        <v>0</v>
      </c>
      <c r="AE75" s="378" t="str">
        <f t="shared" ref="AE75:AE138" si="29">"Gabon"&amp;AD75</f>
        <v>Gabon0</v>
      </c>
      <c r="AF75" s="378">
        <f t="shared" si="15"/>
        <v>0</v>
      </c>
      <c r="AG75" s="378" t="str">
        <f t="shared" ref="AG75:AG138" si="30">"Autres"&amp;AF75</f>
        <v>Autres0</v>
      </c>
    </row>
    <row r="76" spans="1:33" ht="30" x14ac:dyDescent="0.15">
      <c r="A76" s="117">
        <v>67</v>
      </c>
      <c r="B76" s="464" t="str">
        <f t="shared" si="18"/>
        <v>Autres0</v>
      </c>
      <c r="C76" s="358" t="str">
        <f t="shared" si="19"/>
        <v>Gabon0</v>
      </c>
      <c r="D76" s="193" t="str">
        <f t="shared" si="17"/>
        <v/>
      </c>
      <c r="E76" s="201"/>
      <c r="F76" s="200"/>
      <c r="G76" s="200"/>
      <c r="H76" s="380"/>
      <c r="I76" s="380"/>
      <c r="J76" s="397" t="str">
        <f t="shared" si="20"/>
        <v/>
      </c>
      <c r="K76" s="201"/>
      <c r="L76" s="200"/>
      <c r="M76" s="200"/>
      <c r="N76" s="380"/>
      <c r="O76" s="202"/>
      <c r="P76" s="203"/>
      <c r="Q76" s="202"/>
      <c r="R76" s="203"/>
      <c r="S76" s="200"/>
      <c r="T76" s="195"/>
      <c r="U76" s="212">
        <f t="shared" si="21"/>
        <v>0</v>
      </c>
      <c r="V76" s="212">
        <f t="shared" si="22"/>
        <v>0</v>
      </c>
      <c r="W76" s="212">
        <f t="shared" si="23"/>
        <v>0</v>
      </c>
      <c r="X76" s="212">
        <f t="shared" si="24"/>
        <v>0</v>
      </c>
      <c r="Y76" s="116">
        <f t="shared" si="25"/>
        <v>0</v>
      </c>
      <c r="Z76" s="116">
        <f t="shared" ref="Z76:Z139" si="31">Z75+Y76</f>
        <v>0</v>
      </c>
      <c r="AA76" s="116">
        <f t="shared" si="26"/>
        <v>0</v>
      </c>
      <c r="AB76" s="116">
        <f t="shared" si="27"/>
        <v>0</v>
      </c>
      <c r="AC76" s="58" t="str">
        <f t="shared" si="28"/>
        <v>0</v>
      </c>
      <c r="AD76" s="378">
        <f t="shared" ref="AD76:AD139" si="32">AD75+AA76</f>
        <v>0</v>
      </c>
      <c r="AE76" s="378" t="str">
        <f t="shared" si="29"/>
        <v>Gabon0</v>
      </c>
      <c r="AF76" s="378">
        <f t="shared" ref="AF76:AF139" si="33">AF75+AB76</f>
        <v>0</v>
      </c>
      <c r="AG76" s="378" t="str">
        <f t="shared" si="30"/>
        <v>Autres0</v>
      </c>
    </row>
    <row r="77" spans="1:33" ht="30" x14ac:dyDescent="0.15">
      <c r="A77" s="117">
        <v>68</v>
      </c>
      <c r="B77" s="464" t="str">
        <f t="shared" si="18"/>
        <v>Autres0</v>
      </c>
      <c r="C77" s="358" t="str">
        <f t="shared" si="19"/>
        <v>Gabon0</v>
      </c>
      <c r="D77" s="193" t="str">
        <f t="shared" si="17"/>
        <v/>
      </c>
      <c r="E77" s="201"/>
      <c r="F77" s="200"/>
      <c r="G77" s="200"/>
      <c r="H77" s="380"/>
      <c r="I77" s="380"/>
      <c r="J77" s="397" t="str">
        <f t="shared" si="20"/>
        <v/>
      </c>
      <c r="K77" s="201"/>
      <c r="L77" s="200"/>
      <c r="M77" s="200"/>
      <c r="N77" s="380"/>
      <c r="O77" s="202"/>
      <c r="P77" s="203"/>
      <c r="Q77" s="202"/>
      <c r="R77" s="203"/>
      <c r="S77" s="200"/>
      <c r="T77" s="195"/>
      <c r="U77" s="212">
        <f t="shared" si="21"/>
        <v>0</v>
      </c>
      <c r="V77" s="212">
        <f t="shared" si="22"/>
        <v>0</v>
      </c>
      <c r="W77" s="212">
        <f t="shared" si="23"/>
        <v>0</v>
      </c>
      <c r="X77" s="212">
        <f t="shared" si="24"/>
        <v>0</v>
      </c>
      <c r="Y77" s="116">
        <f t="shared" si="25"/>
        <v>0</v>
      </c>
      <c r="Z77" s="116">
        <f t="shared" si="31"/>
        <v>0</v>
      </c>
      <c r="AA77" s="116">
        <f t="shared" si="26"/>
        <v>0</v>
      </c>
      <c r="AB77" s="116">
        <f t="shared" si="27"/>
        <v>0</v>
      </c>
      <c r="AC77" s="58" t="str">
        <f t="shared" si="28"/>
        <v>0</v>
      </c>
      <c r="AD77" s="378">
        <f t="shared" si="32"/>
        <v>0</v>
      </c>
      <c r="AE77" s="378" t="str">
        <f t="shared" si="29"/>
        <v>Gabon0</v>
      </c>
      <c r="AF77" s="378">
        <f t="shared" si="33"/>
        <v>0</v>
      </c>
      <c r="AG77" s="378" t="str">
        <f t="shared" si="30"/>
        <v>Autres0</v>
      </c>
    </row>
    <row r="78" spans="1:33" ht="30" x14ac:dyDescent="0.15">
      <c r="A78" s="117">
        <v>69</v>
      </c>
      <c r="B78" s="464" t="str">
        <f t="shared" si="18"/>
        <v>Autres0</v>
      </c>
      <c r="C78" s="358" t="str">
        <f t="shared" si="19"/>
        <v>Gabon0</v>
      </c>
      <c r="D78" s="193" t="str">
        <f t="shared" si="17"/>
        <v/>
      </c>
      <c r="E78" s="201"/>
      <c r="F78" s="200"/>
      <c r="G78" s="200"/>
      <c r="H78" s="380"/>
      <c r="I78" s="380"/>
      <c r="J78" s="397" t="str">
        <f t="shared" si="20"/>
        <v/>
      </c>
      <c r="K78" s="201"/>
      <c r="L78" s="200"/>
      <c r="M78" s="200"/>
      <c r="N78" s="380"/>
      <c r="O78" s="202"/>
      <c r="P78" s="203"/>
      <c r="Q78" s="202"/>
      <c r="R78" s="203"/>
      <c r="S78" s="200"/>
      <c r="T78" s="195"/>
      <c r="U78" s="212">
        <f t="shared" si="21"/>
        <v>0</v>
      </c>
      <c r="V78" s="212">
        <f t="shared" si="22"/>
        <v>0</v>
      </c>
      <c r="W78" s="212">
        <f t="shared" si="23"/>
        <v>0</v>
      </c>
      <c r="X78" s="212">
        <f t="shared" si="24"/>
        <v>0</v>
      </c>
      <c r="Y78" s="116">
        <f t="shared" si="25"/>
        <v>0</v>
      </c>
      <c r="Z78" s="116">
        <f t="shared" si="31"/>
        <v>0</v>
      </c>
      <c r="AA78" s="116">
        <f t="shared" si="26"/>
        <v>0</v>
      </c>
      <c r="AB78" s="116">
        <f t="shared" si="27"/>
        <v>0</v>
      </c>
      <c r="AC78" s="58" t="str">
        <f t="shared" si="28"/>
        <v>0</v>
      </c>
      <c r="AD78" s="378">
        <f t="shared" si="32"/>
        <v>0</v>
      </c>
      <c r="AE78" s="378" t="str">
        <f t="shared" si="29"/>
        <v>Gabon0</v>
      </c>
      <c r="AF78" s="378">
        <f t="shared" si="33"/>
        <v>0</v>
      </c>
      <c r="AG78" s="378" t="str">
        <f t="shared" si="30"/>
        <v>Autres0</v>
      </c>
    </row>
    <row r="79" spans="1:33" ht="30" x14ac:dyDescent="0.15">
      <c r="A79" s="117">
        <v>70</v>
      </c>
      <c r="B79" s="464" t="str">
        <f t="shared" si="18"/>
        <v>Autres0</v>
      </c>
      <c r="C79" s="358" t="str">
        <f t="shared" si="19"/>
        <v>Gabon0</v>
      </c>
      <c r="D79" s="193" t="str">
        <f t="shared" si="17"/>
        <v/>
      </c>
      <c r="E79" s="201"/>
      <c r="F79" s="200"/>
      <c r="G79" s="200"/>
      <c r="H79" s="380"/>
      <c r="I79" s="380"/>
      <c r="J79" s="397" t="str">
        <f t="shared" si="20"/>
        <v/>
      </c>
      <c r="K79" s="201"/>
      <c r="L79" s="200"/>
      <c r="M79" s="200"/>
      <c r="N79" s="380"/>
      <c r="O79" s="202"/>
      <c r="P79" s="203"/>
      <c r="Q79" s="202"/>
      <c r="R79" s="203"/>
      <c r="S79" s="200"/>
      <c r="T79" s="195"/>
      <c r="U79" s="212">
        <f t="shared" si="21"/>
        <v>0</v>
      </c>
      <c r="V79" s="212">
        <f t="shared" si="22"/>
        <v>0</v>
      </c>
      <c r="W79" s="212">
        <f t="shared" si="23"/>
        <v>0</v>
      </c>
      <c r="X79" s="212">
        <f t="shared" si="24"/>
        <v>0</v>
      </c>
      <c r="Y79" s="116">
        <f t="shared" si="25"/>
        <v>0</v>
      </c>
      <c r="Z79" s="116">
        <f t="shared" si="31"/>
        <v>0</v>
      </c>
      <c r="AA79" s="116">
        <f t="shared" si="26"/>
        <v>0</v>
      </c>
      <c r="AB79" s="116">
        <f t="shared" si="27"/>
        <v>0</v>
      </c>
      <c r="AC79" s="58" t="str">
        <f t="shared" si="28"/>
        <v>0</v>
      </c>
      <c r="AD79" s="378">
        <f t="shared" si="32"/>
        <v>0</v>
      </c>
      <c r="AE79" s="378" t="str">
        <f t="shared" si="29"/>
        <v>Gabon0</v>
      </c>
      <c r="AF79" s="378">
        <f t="shared" si="33"/>
        <v>0</v>
      </c>
      <c r="AG79" s="378" t="str">
        <f t="shared" si="30"/>
        <v>Autres0</v>
      </c>
    </row>
    <row r="80" spans="1:33" ht="30" x14ac:dyDescent="0.15">
      <c r="A80" s="117">
        <v>71</v>
      </c>
      <c r="B80" s="464" t="str">
        <f t="shared" si="18"/>
        <v>Autres0</v>
      </c>
      <c r="C80" s="358" t="str">
        <f t="shared" si="19"/>
        <v>Gabon0</v>
      </c>
      <c r="D80" s="193" t="str">
        <f t="shared" si="17"/>
        <v/>
      </c>
      <c r="E80" s="201"/>
      <c r="F80" s="200"/>
      <c r="G80" s="200"/>
      <c r="H80" s="380"/>
      <c r="I80" s="380"/>
      <c r="J80" s="397" t="str">
        <f t="shared" si="20"/>
        <v/>
      </c>
      <c r="K80" s="201"/>
      <c r="L80" s="200"/>
      <c r="M80" s="200"/>
      <c r="N80" s="380"/>
      <c r="O80" s="202"/>
      <c r="P80" s="203"/>
      <c r="Q80" s="202"/>
      <c r="R80" s="203"/>
      <c r="S80" s="200"/>
      <c r="T80" s="195"/>
      <c r="U80" s="212">
        <f t="shared" si="21"/>
        <v>0</v>
      </c>
      <c r="V80" s="212">
        <f t="shared" si="22"/>
        <v>0</v>
      </c>
      <c r="W80" s="212">
        <f t="shared" si="23"/>
        <v>0</v>
      </c>
      <c r="X80" s="212">
        <f t="shared" si="24"/>
        <v>0</v>
      </c>
      <c r="Y80" s="116">
        <f t="shared" si="25"/>
        <v>0</v>
      </c>
      <c r="Z80" s="116">
        <f t="shared" si="31"/>
        <v>0</v>
      </c>
      <c r="AA80" s="116">
        <f t="shared" si="26"/>
        <v>0</v>
      </c>
      <c r="AB80" s="116">
        <f t="shared" si="27"/>
        <v>0</v>
      </c>
      <c r="AC80" s="58" t="str">
        <f t="shared" si="28"/>
        <v>0</v>
      </c>
      <c r="AD80" s="378">
        <f t="shared" si="32"/>
        <v>0</v>
      </c>
      <c r="AE80" s="378" t="str">
        <f t="shared" si="29"/>
        <v>Gabon0</v>
      </c>
      <c r="AF80" s="378">
        <f t="shared" si="33"/>
        <v>0</v>
      </c>
      <c r="AG80" s="378" t="str">
        <f t="shared" si="30"/>
        <v>Autres0</v>
      </c>
    </row>
    <row r="81" spans="1:33" ht="30" x14ac:dyDescent="0.15">
      <c r="A81" s="117">
        <v>72</v>
      </c>
      <c r="B81" s="464" t="str">
        <f t="shared" si="18"/>
        <v>Autres0</v>
      </c>
      <c r="C81" s="358" t="str">
        <f t="shared" si="19"/>
        <v>Gabon0</v>
      </c>
      <c r="D81" s="193" t="str">
        <f t="shared" si="17"/>
        <v/>
      </c>
      <c r="E81" s="201"/>
      <c r="F81" s="200"/>
      <c r="G81" s="200"/>
      <c r="H81" s="380"/>
      <c r="I81" s="380"/>
      <c r="J81" s="397" t="str">
        <f t="shared" si="20"/>
        <v/>
      </c>
      <c r="K81" s="201"/>
      <c r="L81" s="200"/>
      <c r="M81" s="200"/>
      <c r="N81" s="380"/>
      <c r="O81" s="202"/>
      <c r="P81" s="203"/>
      <c r="Q81" s="202"/>
      <c r="R81" s="203"/>
      <c r="S81" s="200"/>
      <c r="T81" s="195"/>
      <c r="U81" s="212">
        <f t="shared" si="21"/>
        <v>0</v>
      </c>
      <c r="V81" s="212">
        <f t="shared" si="22"/>
        <v>0</v>
      </c>
      <c r="W81" s="212">
        <f t="shared" si="23"/>
        <v>0</v>
      </c>
      <c r="X81" s="212">
        <f t="shared" si="24"/>
        <v>0</v>
      </c>
      <c r="Y81" s="116">
        <f t="shared" si="25"/>
        <v>0</v>
      </c>
      <c r="Z81" s="116">
        <f t="shared" si="31"/>
        <v>0</v>
      </c>
      <c r="AA81" s="116">
        <f t="shared" si="26"/>
        <v>0</v>
      </c>
      <c r="AB81" s="116">
        <f t="shared" si="27"/>
        <v>0</v>
      </c>
      <c r="AC81" s="58" t="str">
        <f t="shared" si="28"/>
        <v>0</v>
      </c>
      <c r="AD81" s="378">
        <f t="shared" si="32"/>
        <v>0</v>
      </c>
      <c r="AE81" s="378" t="str">
        <f t="shared" si="29"/>
        <v>Gabon0</v>
      </c>
      <c r="AF81" s="378">
        <f t="shared" si="33"/>
        <v>0</v>
      </c>
      <c r="AG81" s="378" t="str">
        <f t="shared" si="30"/>
        <v>Autres0</v>
      </c>
    </row>
    <row r="82" spans="1:33" ht="30" x14ac:dyDescent="0.15">
      <c r="A82" s="117">
        <v>73</v>
      </c>
      <c r="B82" s="464" t="str">
        <f t="shared" si="18"/>
        <v>Autres0</v>
      </c>
      <c r="C82" s="358" t="str">
        <f t="shared" si="19"/>
        <v>Gabon0</v>
      </c>
      <c r="D82" s="193" t="str">
        <f t="shared" si="17"/>
        <v/>
      </c>
      <c r="E82" s="201"/>
      <c r="F82" s="200"/>
      <c r="G82" s="200"/>
      <c r="H82" s="380"/>
      <c r="I82" s="380"/>
      <c r="J82" s="397" t="str">
        <f t="shared" si="20"/>
        <v/>
      </c>
      <c r="K82" s="201"/>
      <c r="L82" s="200"/>
      <c r="M82" s="200"/>
      <c r="N82" s="380"/>
      <c r="O82" s="202"/>
      <c r="P82" s="203"/>
      <c r="Q82" s="202"/>
      <c r="R82" s="203"/>
      <c r="S82" s="200"/>
      <c r="T82" s="195"/>
      <c r="U82" s="212">
        <f t="shared" si="21"/>
        <v>0</v>
      </c>
      <c r="V82" s="212">
        <f t="shared" si="22"/>
        <v>0</v>
      </c>
      <c r="W82" s="212">
        <f t="shared" si="23"/>
        <v>0</v>
      </c>
      <c r="X82" s="212">
        <f t="shared" si="24"/>
        <v>0</v>
      </c>
      <c r="Y82" s="116">
        <f t="shared" si="25"/>
        <v>0</v>
      </c>
      <c r="Z82" s="116">
        <f t="shared" si="31"/>
        <v>0</v>
      </c>
      <c r="AA82" s="116">
        <f t="shared" si="26"/>
        <v>0</v>
      </c>
      <c r="AB82" s="116">
        <f t="shared" si="27"/>
        <v>0</v>
      </c>
      <c r="AC82" s="58" t="str">
        <f t="shared" si="28"/>
        <v>0</v>
      </c>
      <c r="AD82" s="378">
        <f t="shared" si="32"/>
        <v>0</v>
      </c>
      <c r="AE82" s="378" t="str">
        <f t="shared" si="29"/>
        <v>Gabon0</v>
      </c>
      <c r="AF82" s="378">
        <f t="shared" si="33"/>
        <v>0</v>
      </c>
      <c r="AG82" s="378" t="str">
        <f t="shared" si="30"/>
        <v>Autres0</v>
      </c>
    </row>
    <row r="83" spans="1:33" ht="30" x14ac:dyDescent="0.15">
      <c r="A83" s="117">
        <v>74</v>
      </c>
      <c r="B83" s="464" t="str">
        <f t="shared" si="18"/>
        <v>Autres0</v>
      </c>
      <c r="C83" s="358" t="str">
        <f t="shared" si="19"/>
        <v>Gabon0</v>
      </c>
      <c r="D83" s="193" t="str">
        <f t="shared" si="17"/>
        <v/>
      </c>
      <c r="E83" s="201"/>
      <c r="F83" s="200"/>
      <c r="G83" s="200"/>
      <c r="H83" s="380"/>
      <c r="I83" s="380"/>
      <c r="J83" s="397" t="str">
        <f t="shared" si="20"/>
        <v/>
      </c>
      <c r="K83" s="201"/>
      <c r="L83" s="200"/>
      <c r="M83" s="200"/>
      <c r="N83" s="380"/>
      <c r="O83" s="202"/>
      <c r="P83" s="203"/>
      <c r="Q83" s="202"/>
      <c r="R83" s="203"/>
      <c r="S83" s="200"/>
      <c r="T83" s="195"/>
      <c r="U83" s="212">
        <f t="shared" si="21"/>
        <v>0</v>
      </c>
      <c r="V83" s="212">
        <f t="shared" si="22"/>
        <v>0</v>
      </c>
      <c r="W83" s="212">
        <f t="shared" si="23"/>
        <v>0</v>
      </c>
      <c r="X83" s="212">
        <f t="shared" si="24"/>
        <v>0</v>
      </c>
      <c r="Y83" s="116">
        <f t="shared" si="25"/>
        <v>0</v>
      </c>
      <c r="Z83" s="116">
        <f t="shared" si="31"/>
        <v>0</v>
      </c>
      <c r="AA83" s="116">
        <f t="shared" si="26"/>
        <v>0</v>
      </c>
      <c r="AB83" s="116">
        <f t="shared" si="27"/>
        <v>0</v>
      </c>
      <c r="AC83" s="58" t="str">
        <f t="shared" si="28"/>
        <v>0</v>
      </c>
      <c r="AD83" s="378">
        <f t="shared" si="32"/>
        <v>0</v>
      </c>
      <c r="AE83" s="378" t="str">
        <f t="shared" si="29"/>
        <v>Gabon0</v>
      </c>
      <c r="AF83" s="378">
        <f t="shared" si="33"/>
        <v>0</v>
      </c>
      <c r="AG83" s="378" t="str">
        <f t="shared" si="30"/>
        <v>Autres0</v>
      </c>
    </row>
    <row r="84" spans="1:33" ht="30" x14ac:dyDescent="0.15">
      <c r="A84" s="117">
        <v>75</v>
      </c>
      <c r="B84" s="464" t="str">
        <f t="shared" si="18"/>
        <v>Autres0</v>
      </c>
      <c r="C84" s="358" t="str">
        <f t="shared" si="19"/>
        <v>Gabon0</v>
      </c>
      <c r="D84" s="193" t="str">
        <f t="shared" si="17"/>
        <v/>
      </c>
      <c r="E84" s="201"/>
      <c r="F84" s="200"/>
      <c r="G84" s="200"/>
      <c r="H84" s="380"/>
      <c r="I84" s="380"/>
      <c r="J84" s="397" t="str">
        <f t="shared" si="20"/>
        <v/>
      </c>
      <c r="K84" s="201"/>
      <c r="L84" s="200"/>
      <c r="M84" s="200"/>
      <c r="N84" s="380"/>
      <c r="O84" s="202"/>
      <c r="P84" s="203"/>
      <c r="Q84" s="202"/>
      <c r="R84" s="203"/>
      <c r="S84" s="200"/>
      <c r="T84" s="195"/>
      <c r="U84" s="212">
        <f t="shared" si="21"/>
        <v>0</v>
      </c>
      <c r="V84" s="212">
        <f t="shared" si="22"/>
        <v>0</v>
      </c>
      <c r="W84" s="212">
        <f t="shared" si="23"/>
        <v>0</v>
      </c>
      <c r="X84" s="212">
        <f t="shared" si="24"/>
        <v>0</v>
      </c>
      <c r="Y84" s="116">
        <f t="shared" si="25"/>
        <v>0</v>
      </c>
      <c r="Z84" s="116">
        <f t="shared" si="31"/>
        <v>0</v>
      </c>
      <c r="AA84" s="116">
        <f t="shared" si="26"/>
        <v>0</v>
      </c>
      <c r="AB84" s="116">
        <f t="shared" si="27"/>
        <v>0</v>
      </c>
      <c r="AC84" s="58" t="str">
        <f t="shared" si="28"/>
        <v>0</v>
      </c>
      <c r="AD84" s="378">
        <f t="shared" si="32"/>
        <v>0</v>
      </c>
      <c r="AE84" s="378" t="str">
        <f t="shared" si="29"/>
        <v>Gabon0</v>
      </c>
      <c r="AF84" s="378">
        <f t="shared" si="33"/>
        <v>0</v>
      </c>
      <c r="AG84" s="378" t="str">
        <f t="shared" si="30"/>
        <v>Autres0</v>
      </c>
    </row>
    <row r="85" spans="1:33" ht="30" x14ac:dyDescent="0.15">
      <c r="A85" s="117">
        <v>76</v>
      </c>
      <c r="B85" s="464" t="str">
        <f t="shared" si="18"/>
        <v>Autres0</v>
      </c>
      <c r="C85" s="358" t="str">
        <f t="shared" si="19"/>
        <v>Gabon0</v>
      </c>
      <c r="D85" s="193" t="str">
        <f t="shared" si="17"/>
        <v/>
      </c>
      <c r="E85" s="201"/>
      <c r="F85" s="200"/>
      <c r="G85" s="200"/>
      <c r="H85" s="380"/>
      <c r="I85" s="380"/>
      <c r="J85" s="397" t="str">
        <f t="shared" si="20"/>
        <v/>
      </c>
      <c r="K85" s="201"/>
      <c r="L85" s="200"/>
      <c r="M85" s="200"/>
      <c r="N85" s="380"/>
      <c r="O85" s="202"/>
      <c r="P85" s="203"/>
      <c r="Q85" s="202"/>
      <c r="R85" s="203"/>
      <c r="S85" s="200"/>
      <c r="T85" s="195"/>
      <c r="U85" s="212">
        <f t="shared" si="21"/>
        <v>0</v>
      </c>
      <c r="V85" s="212">
        <f t="shared" si="22"/>
        <v>0</v>
      </c>
      <c r="W85" s="212">
        <f t="shared" si="23"/>
        <v>0</v>
      </c>
      <c r="X85" s="212">
        <f t="shared" si="24"/>
        <v>0</v>
      </c>
      <c r="Y85" s="116">
        <f t="shared" si="25"/>
        <v>0</v>
      </c>
      <c r="Z85" s="116">
        <f t="shared" si="31"/>
        <v>0</v>
      </c>
      <c r="AA85" s="116">
        <f t="shared" si="26"/>
        <v>0</v>
      </c>
      <c r="AB85" s="116">
        <f t="shared" si="27"/>
        <v>0</v>
      </c>
      <c r="AC85" s="58" t="str">
        <f t="shared" si="28"/>
        <v>0</v>
      </c>
      <c r="AD85" s="378">
        <f t="shared" si="32"/>
        <v>0</v>
      </c>
      <c r="AE85" s="378" t="str">
        <f t="shared" si="29"/>
        <v>Gabon0</v>
      </c>
      <c r="AF85" s="378">
        <f t="shared" si="33"/>
        <v>0</v>
      </c>
      <c r="AG85" s="378" t="str">
        <f t="shared" si="30"/>
        <v>Autres0</v>
      </c>
    </row>
    <row r="86" spans="1:33" ht="30" x14ac:dyDescent="0.15">
      <c r="A86" s="117">
        <v>77</v>
      </c>
      <c r="B86" s="464" t="str">
        <f t="shared" si="18"/>
        <v>Autres0</v>
      </c>
      <c r="C86" s="358" t="str">
        <f t="shared" si="19"/>
        <v>Gabon0</v>
      </c>
      <c r="D86" s="193" t="str">
        <f t="shared" si="17"/>
        <v/>
      </c>
      <c r="E86" s="201"/>
      <c r="F86" s="200"/>
      <c r="G86" s="200"/>
      <c r="H86" s="380"/>
      <c r="I86" s="380"/>
      <c r="J86" s="397" t="str">
        <f t="shared" si="20"/>
        <v/>
      </c>
      <c r="K86" s="201"/>
      <c r="L86" s="200"/>
      <c r="M86" s="200"/>
      <c r="N86" s="380"/>
      <c r="O86" s="202"/>
      <c r="P86" s="203"/>
      <c r="Q86" s="202"/>
      <c r="R86" s="203"/>
      <c r="S86" s="200"/>
      <c r="T86" s="195"/>
      <c r="U86" s="212">
        <f t="shared" si="21"/>
        <v>0</v>
      </c>
      <c r="V86" s="212">
        <f t="shared" si="22"/>
        <v>0</v>
      </c>
      <c r="W86" s="212">
        <f t="shared" si="23"/>
        <v>0</v>
      </c>
      <c r="X86" s="212">
        <f t="shared" si="24"/>
        <v>0</v>
      </c>
      <c r="Y86" s="116">
        <f t="shared" si="25"/>
        <v>0</v>
      </c>
      <c r="Z86" s="116">
        <f t="shared" si="31"/>
        <v>0</v>
      </c>
      <c r="AA86" s="116">
        <f t="shared" si="26"/>
        <v>0</v>
      </c>
      <c r="AB86" s="116">
        <f t="shared" si="27"/>
        <v>0</v>
      </c>
      <c r="AC86" s="58" t="str">
        <f t="shared" si="28"/>
        <v>0</v>
      </c>
      <c r="AD86" s="378">
        <f t="shared" si="32"/>
        <v>0</v>
      </c>
      <c r="AE86" s="378" t="str">
        <f t="shared" si="29"/>
        <v>Gabon0</v>
      </c>
      <c r="AF86" s="378">
        <f t="shared" si="33"/>
        <v>0</v>
      </c>
      <c r="AG86" s="378" t="str">
        <f t="shared" si="30"/>
        <v>Autres0</v>
      </c>
    </row>
    <row r="87" spans="1:33" ht="30" x14ac:dyDescent="0.15">
      <c r="A87" s="117">
        <v>78</v>
      </c>
      <c r="B87" s="464" t="str">
        <f t="shared" si="18"/>
        <v>Autres0</v>
      </c>
      <c r="C87" s="358" t="str">
        <f t="shared" si="19"/>
        <v>Gabon0</v>
      </c>
      <c r="D87" s="193" t="str">
        <f t="shared" si="17"/>
        <v/>
      </c>
      <c r="E87" s="201"/>
      <c r="F87" s="200"/>
      <c r="G87" s="200"/>
      <c r="H87" s="380"/>
      <c r="I87" s="380"/>
      <c r="J87" s="397" t="str">
        <f t="shared" si="20"/>
        <v/>
      </c>
      <c r="K87" s="201"/>
      <c r="L87" s="200"/>
      <c r="M87" s="200"/>
      <c r="N87" s="380"/>
      <c r="O87" s="202"/>
      <c r="P87" s="203"/>
      <c r="Q87" s="202"/>
      <c r="R87" s="203"/>
      <c r="S87" s="200"/>
      <c r="T87" s="195"/>
      <c r="U87" s="212">
        <f t="shared" si="21"/>
        <v>0</v>
      </c>
      <c r="V87" s="212">
        <f t="shared" si="22"/>
        <v>0</v>
      </c>
      <c r="W87" s="212">
        <f t="shared" si="23"/>
        <v>0</v>
      </c>
      <c r="X87" s="212">
        <f t="shared" si="24"/>
        <v>0</v>
      </c>
      <c r="Y87" s="116">
        <f t="shared" si="25"/>
        <v>0</v>
      </c>
      <c r="Z87" s="116">
        <f t="shared" si="31"/>
        <v>0</v>
      </c>
      <c r="AA87" s="116">
        <f t="shared" si="26"/>
        <v>0</v>
      </c>
      <c r="AB87" s="116">
        <f t="shared" si="27"/>
        <v>0</v>
      </c>
      <c r="AC87" s="58" t="str">
        <f t="shared" si="28"/>
        <v>0</v>
      </c>
      <c r="AD87" s="378">
        <f t="shared" si="32"/>
        <v>0</v>
      </c>
      <c r="AE87" s="378" t="str">
        <f t="shared" si="29"/>
        <v>Gabon0</v>
      </c>
      <c r="AF87" s="378">
        <f t="shared" si="33"/>
        <v>0</v>
      </c>
      <c r="AG87" s="378" t="str">
        <f t="shared" si="30"/>
        <v>Autres0</v>
      </c>
    </row>
    <row r="88" spans="1:33" ht="30" x14ac:dyDescent="0.15">
      <c r="A88" s="117">
        <v>79</v>
      </c>
      <c r="B88" s="464" t="str">
        <f t="shared" si="18"/>
        <v>Autres0</v>
      </c>
      <c r="C88" s="358" t="str">
        <f t="shared" si="19"/>
        <v>Gabon0</v>
      </c>
      <c r="D88" s="193" t="str">
        <f t="shared" si="17"/>
        <v/>
      </c>
      <c r="E88" s="201"/>
      <c r="F88" s="200"/>
      <c r="G88" s="200"/>
      <c r="H88" s="380"/>
      <c r="I88" s="380"/>
      <c r="J88" s="397" t="str">
        <f t="shared" si="20"/>
        <v/>
      </c>
      <c r="K88" s="201"/>
      <c r="L88" s="200"/>
      <c r="M88" s="200"/>
      <c r="N88" s="380"/>
      <c r="O88" s="202"/>
      <c r="P88" s="203"/>
      <c r="Q88" s="202"/>
      <c r="R88" s="203"/>
      <c r="S88" s="200"/>
      <c r="T88" s="195"/>
      <c r="U88" s="212">
        <f t="shared" si="21"/>
        <v>0</v>
      </c>
      <c r="V88" s="212">
        <f t="shared" si="22"/>
        <v>0</v>
      </c>
      <c r="W88" s="212">
        <f t="shared" si="23"/>
        <v>0</v>
      </c>
      <c r="X88" s="212">
        <f t="shared" si="24"/>
        <v>0</v>
      </c>
      <c r="Y88" s="116">
        <f t="shared" si="25"/>
        <v>0</v>
      </c>
      <c r="Z88" s="116">
        <f t="shared" si="31"/>
        <v>0</v>
      </c>
      <c r="AA88" s="116">
        <f t="shared" si="26"/>
        <v>0</v>
      </c>
      <c r="AB88" s="116">
        <f t="shared" si="27"/>
        <v>0</v>
      </c>
      <c r="AC88" s="58" t="str">
        <f t="shared" si="28"/>
        <v>0</v>
      </c>
      <c r="AD88" s="378">
        <f t="shared" si="32"/>
        <v>0</v>
      </c>
      <c r="AE88" s="378" t="str">
        <f t="shared" si="29"/>
        <v>Gabon0</v>
      </c>
      <c r="AF88" s="378">
        <f t="shared" si="33"/>
        <v>0</v>
      </c>
      <c r="AG88" s="378" t="str">
        <f t="shared" si="30"/>
        <v>Autres0</v>
      </c>
    </row>
    <row r="89" spans="1:33" ht="30" x14ac:dyDescent="0.15">
      <c r="A89" s="117">
        <v>80</v>
      </c>
      <c r="B89" s="464" t="str">
        <f t="shared" si="18"/>
        <v>Autres0</v>
      </c>
      <c r="C89" s="358" t="str">
        <f t="shared" si="19"/>
        <v>Gabon0</v>
      </c>
      <c r="D89" s="193" t="str">
        <f t="shared" si="17"/>
        <v/>
      </c>
      <c r="E89" s="201"/>
      <c r="F89" s="200"/>
      <c r="G89" s="200"/>
      <c r="H89" s="380"/>
      <c r="I89" s="380"/>
      <c r="J89" s="397" t="str">
        <f t="shared" si="20"/>
        <v/>
      </c>
      <c r="K89" s="201"/>
      <c r="L89" s="200"/>
      <c r="M89" s="200"/>
      <c r="N89" s="380"/>
      <c r="O89" s="202"/>
      <c r="P89" s="203"/>
      <c r="Q89" s="202"/>
      <c r="R89" s="203"/>
      <c r="S89" s="200"/>
      <c r="T89" s="195"/>
      <c r="U89" s="212">
        <f t="shared" si="21"/>
        <v>0</v>
      </c>
      <c r="V89" s="212">
        <f t="shared" si="22"/>
        <v>0</v>
      </c>
      <c r="W89" s="212">
        <f t="shared" si="23"/>
        <v>0</v>
      </c>
      <c r="X89" s="212">
        <f t="shared" si="24"/>
        <v>0</v>
      </c>
      <c r="Y89" s="116">
        <f t="shared" si="25"/>
        <v>0</v>
      </c>
      <c r="Z89" s="116">
        <f t="shared" si="31"/>
        <v>0</v>
      </c>
      <c r="AA89" s="116">
        <f t="shared" si="26"/>
        <v>0</v>
      </c>
      <c r="AB89" s="116">
        <f t="shared" si="27"/>
        <v>0</v>
      </c>
      <c r="AC89" s="58" t="str">
        <f t="shared" si="28"/>
        <v>0</v>
      </c>
      <c r="AD89" s="378">
        <f t="shared" si="32"/>
        <v>0</v>
      </c>
      <c r="AE89" s="378" t="str">
        <f t="shared" si="29"/>
        <v>Gabon0</v>
      </c>
      <c r="AF89" s="378">
        <f t="shared" si="33"/>
        <v>0</v>
      </c>
      <c r="AG89" s="378" t="str">
        <f t="shared" si="30"/>
        <v>Autres0</v>
      </c>
    </row>
    <row r="90" spans="1:33" ht="30" x14ac:dyDescent="0.15">
      <c r="A90" s="117">
        <v>81</v>
      </c>
      <c r="B90" s="464" t="str">
        <f t="shared" si="18"/>
        <v>Autres0</v>
      </c>
      <c r="C90" s="358" t="str">
        <f t="shared" si="19"/>
        <v>Gabon0</v>
      </c>
      <c r="D90" s="193" t="str">
        <f t="shared" si="17"/>
        <v/>
      </c>
      <c r="E90" s="201"/>
      <c r="F90" s="200"/>
      <c r="G90" s="200"/>
      <c r="H90" s="380"/>
      <c r="I90" s="380"/>
      <c r="J90" s="397" t="str">
        <f t="shared" si="20"/>
        <v/>
      </c>
      <c r="K90" s="201"/>
      <c r="L90" s="200"/>
      <c r="M90" s="200"/>
      <c r="N90" s="380"/>
      <c r="O90" s="202"/>
      <c r="P90" s="203"/>
      <c r="Q90" s="202"/>
      <c r="R90" s="203"/>
      <c r="S90" s="200"/>
      <c r="T90" s="195"/>
      <c r="U90" s="212">
        <f t="shared" si="21"/>
        <v>0</v>
      </c>
      <c r="V90" s="212">
        <f t="shared" si="22"/>
        <v>0</v>
      </c>
      <c r="W90" s="212">
        <f t="shared" si="23"/>
        <v>0</v>
      </c>
      <c r="X90" s="212">
        <f t="shared" si="24"/>
        <v>0</v>
      </c>
      <c r="Y90" s="116">
        <f t="shared" si="25"/>
        <v>0</v>
      </c>
      <c r="Z90" s="116">
        <f t="shared" si="31"/>
        <v>0</v>
      </c>
      <c r="AA90" s="116">
        <f t="shared" si="26"/>
        <v>0</v>
      </c>
      <c r="AB90" s="116">
        <f t="shared" si="27"/>
        <v>0</v>
      </c>
      <c r="AC90" s="58" t="str">
        <f t="shared" si="28"/>
        <v>0</v>
      </c>
      <c r="AD90" s="378">
        <f t="shared" si="32"/>
        <v>0</v>
      </c>
      <c r="AE90" s="378" t="str">
        <f t="shared" si="29"/>
        <v>Gabon0</v>
      </c>
      <c r="AF90" s="378">
        <f t="shared" si="33"/>
        <v>0</v>
      </c>
      <c r="AG90" s="378" t="str">
        <f t="shared" si="30"/>
        <v>Autres0</v>
      </c>
    </row>
    <row r="91" spans="1:33" ht="30" x14ac:dyDescent="0.15">
      <c r="A91" s="117">
        <v>82</v>
      </c>
      <c r="B91" s="464" t="str">
        <f t="shared" si="18"/>
        <v>Autres0</v>
      </c>
      <c r="C91" s="358" t="str">
        <f t="shared" si="19"/>
        <v>Gabon0</v>
      </c>
      <c r="D91" s="193" t="str">
        <f t="shared" si="17"/>
        <v/>
      </c>
      <c r="E91" s="201"/>
      <c r="F91" s="200"/>
      <c r="G91" s="200"/>
      <c r="H91" s="380"/>
      <c r="I91" s="380"/>
      <c r="J91" s="397" t="str">
        <f t="shared" si="20"/>
        <v/>
      </c>
      <c r="K91" s="201"/>
      <c r="L91" s="200"/>
      <c r="M91" s="200"/>
      <c r="N91" s="380"/>
      <c r="O91" s="202"/>
      <c r="P91" s="203"/>
      <c r="Q91" s="202"/>
      <c r="R91" s="203"/>
      <c r="S91" s="200"/>
      <c r="T91" s="195"/>
      <c r="U91" s="212">
        <f t="shared" si="21"/>
        <v>0</v>
      </c>
      <c r="V91" s="212">
        <f t="shared" si="22"/>
        <v>0</v>
      </c>
      <c r="W91" s="212">
        <f t="shared" si="23"/>
        <v>0</v>
      </c>
      <c r="X91" s="212">
        <f t="shared" si="24"/>
        <v>0</v>
      </c>
      <c r="Y91" s="116">
        <f t="shared" si="25"/>
        <v>0</v>
      </c>
      <c r="Z91" s="116">
        <f t="shared" si="31"/>
        <v>0</v>
      </c>
      <c r="AA91" s="116">
        <f t="shared" si="26"/>
        <v>0</v>
      </c>
      <c r="AB91" s="116">
        <f t="shared" si="27"/>
        <v>0</v>
      </c>
      <c r="AC91" s="58" t="str">
        <f t="shared" si="28"/>
        <v>0</v>
      </c>
      <c r="AD91" s="378">
        <f t="shared" si="32"/>
        <v>0</v>
      </c>
      <c r="AE91" s="378" t="str">
        <f t="shared" si="29"/>
        <v>Gabon0</v>
      </c>
      <c r="AF91" s="378">
        <f t="shared" si="33"/>
        <v>0</v>
      </c>
      <c r="AG91" s="378" t="str">
        <f t="shared" si="30"/>
        <v>Autres0</v>
      </c>
    </row>
    <row r="92" spans="1:33" ht="30" x14ac:dyDescent="0.15">
      <c r="A92" s="117">
        <v>83</v>
      </c>
      <c r="B92" s="464" t="str">
        <f t="shared" si="18"/>
        <v>Autres0</v>
      </c>
      <c r="C92" s="358" t="str">
        <f t="shared" si="19"/>
        <v>Gabon0</v>
      </c>
      <c r="D92" s="193" t="str">
        <f t="shared" si="17"/>
        <v/>
      </c>
      <c r="E92" s="201"/>
      <c r="F92" s="200"/>
      <c r="G92" s="200"/>
      <c r="H92" s="380"/>
      <c r="I92" s="380"/>
      <c r="J92" s="397" t="str">
        <f t="shared" si="20"/>
        <v/>
      </c>
      <c r="K92" s="201"/>
      <c r="L92" s="200"/>
      <c r="M92" s="200"/>
      <c r="N92" s="380"/>
      <c r="O92" s="202"/>
      <c r="P92" s="203"/>
      <c r="Q92" s="202"/>
      <c r="R92" s="203"/>
      <c r="S92" s="200"/>
      <c r="T92" s="195"/>
      <c r="U92" s="212">
        <f t="shared" si="21"/>
        <v>0</v>
      </c>
      <c r="V92" s="212">
        <f t="shared" si="22"/>
        <v>0</v>
      </c>
      <c r="W92" s="212">
        <f t="shared" si="23"/>
        <v>0</v>
      </c>
      <c r="X92" s="212">
        <f t="shared" si="24"/>
        <v>0</v>
      </c>
      <c r="Y92" s="116">
        <f t="shared" si="25"/>
        <v>0</v>
      </c>
      <c r="Z92" s="116">
        <f t="shared" si="31"/>
        <v>0</v>
      </c>
      <c r="AA92" s="116">
        <f t="shared" si="26"/>
        <v>0</v>
      </c>
      <c r="AB92" s="116">
        <f t="shared" si="27"/>
        <v>0</v>
      </c>
      <c r="AC92" s="58" t="str">
        <f t="shared" si="28"/>
        <v>0</v>
      </c>
      <c r="AD92" s="378">
        <f t="shared" si="32"/>
        <v>0</v>
      </c>
      <c r="AE92" s="378" t="str">
        <f t="shared" si="29"/>
        <v>Gabon0</v>
      </c>
      <c r="AF92" s="378">
        <f t="shared" si="33"/>
        <v>0</v>
      </c>
      <c r="AG92" s="378" t="str">
        <f t="shared" si="30"/>
        <v>Autres0</v>
      </c>
    </row>
    <row r="93" spans="1:33" ht="30" x14ac:dyDescent="0.15">
      <c r="A93" s="117">
        <v>84</v>
      </c>
      <c r="B93" s="464" t="str">
        <f t="shared" si="18"/>
        <v>Autres0</v>
      </c>
      <c r="C93" s="358" t="str">
        <f t="shared" si="19"/>
        <v>Gabon0</v>
      </c>
      <c r="D93" s="193" t="str">
        <f t="shared" si="17"/>
        <v/>
      </c>
      <c r="E93" s="201"/>
      <c r="F93" s="200"/>
      <c r="G93" s="200"/>
      <c r="H93" s="380"/>
      <c r="I93" s="380"/>
      <c r="J93" s="397" t="str">
        <f t="shared" si="20"/>
        <v/>
      </c>
      <c r="K93" s="201"/>
      <c r="L93" s="200"/>
      <c r="M93" s="200"/>
      <c r="N93" s="380"/>
      <c r="O93" s="202"/>
      <c r="P93" s="203"/>
      <c r="Q93" s="202"/>
      <c r="R93" s="203"/>
      <c r="S93" s="200"/>
      <c r="T93" s="195"/>
      <c r="U93" s="212">
        <f t="shared" si="21"/>
        <v>0</v>
      </c>
      <c r="V93" s="212">
        <f t="shared" si="22"/>
        <v>0</v>
      </c>
      <c r="W93" s="212">
        <f t="shared" si="23"/>
        <v>0</v>
      </c>
      <c r="X93" s="212">
        <f t="shared" si="24"/>
        <v>0</v>
      </c>
      <c r="Y93" s="116">
        <f t="shared" si="25"/>
        <v>0</v>
      </c>
      <c r="Z93" s="116">
        <f t="shared" si="31"/>
        <v>0</v>
      </c>
      <c r="AA93" s="116">
        <f t="shared" si="26"/>
        <v>0</v>
      </c>
      <c r="AB93" s="116">
        <f t="shared" si="27"/>
        <v>0</v>
      </c>
      <c r="AC93" s="58" t="str">
        <f t="shared" si="28"/>
        <v>0</v>
      </c>
      <c r="AD93" s="378">
        <f t="shared" si="32"/>
        <v>0</v>
      </c>
      <c r="AE93" s="378" t="str">
        <f t="shared" si="29"/>
        <v>Gabon0</v>
      </c>
      <c r="AF93" s="378">
        <f t="shared" si="33"/>
        <v>0</v>
      </c>
      <c r="AG93" s="378" t="str">
        <f t="shared" si="30"/>
        <v>Autres0</v>
      </c>
    </row>
    <row r="94" spans="1:33" ht="30" x14ac:dyDescent="0.15">
      <c r="A94" s="117">
        <v>85</v>
      </c>
      <c r="B94" s="464" t="str">
        <f t="shared" si="18"/>
        <v>Autres0</v>
      </c>
      <c r="C94" s="358" t="str">
        <f t="shared" si="19"/>
        <v>Gabon0</v>
      </c>
      <c r="D94" s="193" t="str">
        <f t="shared" si="17"/>
        <v/>
      </c>
      <c r="E94" s="201"/>
      <c r="F94" s="200"/>
      <c r="G94" s="200"/>
      <c r="H94" s="380"/>
      <c r="I94" s="380"/>
      <c r="J94" s="397" t="str">
        <f t="shared" si="20"/>
        <v/>
      </c>
      <c r="K94" s="201"/>
      <c r="L94" s="200"/>
      <c r="M94" s="200"/>
      <c r="N94" s="380"/>
      <c r="O94" s="202"/>
      <c r="P94" s="203"/>
      <c r="Q94" s="202"/>
      <c r="R94" s="203"/>
      <c r="S94" s="200"/>
      <c r="T94" s="195"/>
      <c r="U94" s="212">
        <f t="shared" si="21"/>
        <v>0</v>
      </c>
      <c r="V94" s="212">
        <f t="shared" si="22"/>
        <v>0</v>
      </c>
      <c r="W94" s="212">
        <f t="shared" si="23"/>
        <v>0</v>
      </c>
      <c r="X94" s="212">
        <f t="shared" si="24"/>
        <v>0</v>
      </c>
      <c r="Y94" s="116">
        <f t="shared" si="25"/>
        <v>0</v>
      </c>
      <c r="Z94" s="116">
        <f t="shared" si="31"/>
        <v>0</v>
      </c>
      <c r="AA94" s="116">
        <f t="shared" si="26"/>
        <v>0</v>
      </c>
      <c r="AB94" s="116">
        <f t="shared" si="27"/>
        <v>0</v>
      </c>
      <c r="AC94" s="58" t="str">
        <f t="shared" si="28"/>
        <v>0</v>
      </c>
      <c r="AD94" s="378">
        <f t="shared" si="32"/>
        <v>0</v>
      </c>
      <c r="AE94" s="378" t="str">
        <f t="shared" si="29"/>
        <v>Gabon0</v>
      </c>
      <c r="AF94" s="378">
        <f t="shared" si="33"/>
        <v>0</v>
      </c>
      <c r="AG94" s="378" t="str">
        <f t="shared" si="30"/>
        <v>Autres0</v>
      </c>
    </row>
    <row r="95" spans="1:33" ht="30" x14ac:dyDescent="0.15">
      <c r="A95" s="117">
        <v>86</v>
      </c>
      <c r="B95" s="464" t="str">
        <f t="shared" si="18"/>
        <v>Autres0</v>
      </c>
      <c r="C95" s="358" t="str">
        <f t="shared" si="19"/>
        <v>Gabon0</v>
      </c>
      <c r="D95" s="193" t="str">
        <f t="shared" si="17"/>
        <v/>
      </c>
      <c r="E95" s="201"/>
      <c r="F95" s="200"/>
      <c r="G95" s="200"/>
      <c r="H95" s="380"/>
      <c r="I95" s="380"/>
      <c r="J95" s="397" t="str">
        <f t="shared" si="20"/>
        <v/>
      </c>
      <c r="K95" s="201"/>
      <c r="L95" s="200"/>
      <c r="M95" s="200"/>
      <c r="N95" s="380"/>
      <c r="O95" s="202"/>
      <c r="P95" s="203"/>
      <c r="Q95" s="202"/>
      <c r="R95" s="203"/>
      <c r="S95" s="200"/>
      <c r="T95" s="195"/>
      <c r="U95" s="212">
        <f t="shared" si="21"/>
        <v>0</v>
      </c>
      <c r="V95" s="212">
        <f t="shared" si="22"/>
        <v>0</v>
      </c>
      <c r="W95" s="212">
        <f t="shared" si="23"/>
        <v>0</v>
      </c>
      <c r="X95" s="212">
        <f t="shared" si="24"/>
        <v>0</v>
      </c>
      <c r="Y95" s="116">
        <f t="shared" si="25"/>
        <v>0</v>
      </c>
      <c r="Z95" s="116">
        <f t="shared" si="31"/>
        <v>0</v>
      </c>
      <c r="AA95" s="116">
        <f t="shared" si="26"/>
        <v>0</v>
      </c>
      <c r="AB95" s="116">
        <f t="shared" si="27"/>
        <v>0</v>
      </c>
      <c r="AC95" s="58" t="str">
        <f t="shared" si="28"/>
        <v>0</v>
      </c>
      <c r="AD95" s="378">
        <f t="shared" si="32"/>
        <v>0</v>
      </c>
      <c r="AE95" s="378" t="str">
        <f t="shared" si="29"/>
        <v>Gabon0</v>
      </c>
      <c r="AF95" s="378">
        <f t="shared" si="33"/>
        <v>0</v>
      </c>
      <c r="AG95" s="378" t="str">
        <f t="shared" si="30"/>
        <v>Autres0</v>
      </c>
    </row>
    <row r="96" spans="1:33" ht="30" x14ac:dyDescent="0.15">
      <c r="A96" s="117">
        <v>87</v>
      </c>
      <c r="B96" s="464" t="str">
        <f t="shared" si="18"/>
        <v>Autres0</v>
      </c>
      <c r="C96" s="358" t="str">
        <f t="shared" si="19"/>
        <v>Gabon0</v>
      </c>
      <c r="D96" s="193" t="str">
        <f t="shared" si="17"/>
        <v/>
      </c>
      <c r="E96" s="201"/>
      <c r="F96" s="200"/>
      <c r="G96" s="200"/>
      <c r="H96" s="380"/>
      <c r="I96" s="380"/>
      <c r="J96" s="397" t="str">
        <f t="shared" si="20"/>
        <v/>
      </c>
      <c r="K96" s="201"/>
      <c r="L96" s="200"/>
      <c r="M96" s="200"/>
      <c r="N96" s="380"/>
      <c r="O96" s="202"/>
      <c r="P96" s="203"/>
      <c r="Q96" s="202"/>
      <c r="R96" s="203"/>
      <c r="S96" s="200"/>
      <c r="T96" s="195"/>
      <c r="U96" s="212">
        <f t="shared" si="21"/>
        <v>0</v>
      </c>
      <c r="V96" s="212">
        <f t="shared" si="22"/>
        <v>0</v>
      </c>
      <c r="W96" s="212">
        <f t="shared" si="23"/>
        <v>0</v>
      </c>
      <c r="X96" s="212">
        <f t="shared" si="24"/>
        <v>0</v>
      </c>
      <c r="Y96" s="116">
        <f t="shared" si="25"/>
        <v>0</v>
      </c>
      <c r="Z96" s="116">
        <f t="shared" si="31"/>
        <v>0</v>
      </c>
      <c r="AA96" s="116">
        <f t="shared" si="26"/>
        <v>0</v>
      </c>
      <c r="AB96" s="116">
        <f t="shared" si="27"/>
        <v>0</v>
      </c>
      <c r="AC96" s="58" t="str">
        <f t="shared" si="28"/>
        <v>0</v>
      </c>
      <c r="AD96" s="378">
        <f t="shared" si="32"/>
        <v>0</v>
      </c>
      <c r="AE96" s="378" t="str">
        <f t="shared" si="29"/>
        <v>Gabon0</v>
      </c>
      <c r="AF96" s="378">
        <f t="shared" si="33"/>
        <v>0</v>
      </c>
      <c r="AG96" s="378" t="str">
        <f t="shared" si="30"/>
        <v>Autres0</v>
      </c>
    </row>
    <row r="97" spans="1:33" ht="30" x14ac:dyDescent="0.15">
      <c r="A97" s="117">
        <v>88</v>
      </c>
      <c r="B97" s="464" t="str">
        <f t="shared" si="18"/>
        <v>Autres0</v>
      </c>
      <c r="C97" s="358" t="str">
        <f t="shared" si="19"/>
        <v>Gabon0</v>
      </c>
      <c r="D97" s="193" t="str">
        <f t="shared" si="17"/>
        <v/>
      </c>
      <c r="E97" s="201"/>
      <c r="F97" s="200"/>
      <c r="G97" s="200"/>
      <c r="H97" s="380"/>
      <c r="I97" s="380"/>
      <c r="J97" s="397" t="str">
        <f t="shared" si="20"/>
        <v/>
      </c>
      <c r="K97" s="201"/>
      <c r="L97" s="200"/>
      <c r="M97" s="200"/>
      <c r="N97" s="380"/>
      <c r="O97" s="202"/>
      <c r="P97" s="203"/>
      <c r="Q97" s="202"/>
      <c r="R97" s="203"/>
      <c r="S97" s="200"/>
      <c r="T97" s="195"/>
      <c r="U97" s="212">
        <f t="shared" si="21"/>
        <v>0</v>
      </c>
      <c r="V97" s="212">
        <f t="shared" si="22"/>
        <v>0</v>
      </c>
      <c r="W97" s="212">
        <f t="shared" si="23"/>
        <v>0</v>
      </c>
      <c r="X97" s="212">
        <f t="shared" si="24"/>
        <v>0</v>
      </c>
      <c r="Y97" s="116">
        <f t="shared" si="25"/>
        <v>0</v>
      </c>
      <c r="Z97" s="116">
        <f t="shared" si="31"/>
        <v>0</v>
      </c>
      <c r="AA97" s="116">
        <f t="shared" si="26"/>
        <v>0</v>
      </c>
      <c r="AB97" s="116">
        <f t="shared" si="27"/>
        <v>0</v>
      </c>
      <c r="AC97" s="58" t="str">
        <f t="shared" si="28"/>
        <v>0</v>
      </c>
      <c r="AD97" s="378">
        <f t="shared" si="32"/>
        <v>0</v>
      </c>
      <c r="AE97" s="378" t="str">
        <f t="shared" si="29"/>
        <v>Gabon0</v>
      </c>
      <c r="AF97" s="378">
        <f t="shared" si="33"/>
        <v>0</v>
      </c>
      <c r="AG97" s="378" t="str">
        <f t="shared" si="30"/>
        <v>Autres0</v>
      </c>
    </row>
    <row r="98" spans="1:33" ht="30" x14ac:dyDescent="0.15">
      <c r="A98" s="117">
        <v>89</v>
      </c>
      <c r="B98" s="464" t="str">
        <f t="shared" si="18"/>
        <v>Autres0</v>
      </c>
      <c r="C98" s="358" t="str">
        <f t="shared" si="19"/>
        <v>Gabon0</v>
      </c>
      <c r="D98" s="193" t="str">
        <f t="shared" si="17"/>
        <v/>
      </c>
      <c r="E98" s="201"/>
      <c r="F98" s="200"/>
      <c r="G98" s="200"/>
      <c r="H98" s="380"/>
      <c r="I98" s="380"/>
      <c r="J98" s="397" t="str">
        <f t="shared" si="20"/>
        <v/>
      </c>
      <c r="K98" s="201"/>
      <c r="L98" s="200"/>
      <c r="M98" s="200"/>
      <c r="N98" s="380"/>
      <c r="O98" s="202"/>
      <c r="P98" s="203"/>
      <c r="Q98" s="202"/>
      <c r="R98" s="203"/>
      <c r="S98" s="200"/>
      <c r="T98" s="195"/>
      <c r="U98" s="212">
        <f t="shared" si="21"/>
        <v>0</v>
      </c>
      <c r="V98" s="212">
        <f t="shared" si="22"/>
        <v>0</v>
      </c>
      <c r="W98" s="212">
        <f t="shared" si="23"/>
        <v>0</v>
      </c>
      <c r="X98" s="212">
        <f t="shared" si="24"/>
        <v>0</v>
      </c>
      <c r="Y98" s="116">
        <f t="shared" si="25"/>
        <v>0</v>
      </c>
      <c r="Z98" s="116">
        <f t="shared" si="31"/>
        <v>0</v>
      </c>
      <c r="AA98" s="116">
        <f t="shared" si="26"/>
        <v>0</v>
      </c>
      <c r="AB98" s="116">
        <f t="shared" si="27"/>
        <v>0</v>
      </c>
      <c r="AC98" s="58" t="str">
        <f t="shared" si="28"/>
        <v>0</v>
      </c>
      <c r="AD98" s="378">
        <f t="shared" si="32"/>
        <v>0</v>
      </c>
      <c r="AE98" s="378" t="str">
        <f t="shared" si="29"/>
        <v>Gabon0</v>
      </c>
      <c r="AF98" s="378">
        <f t="shared" si="33"/>
        <v>0</v>
      </c>
      <c r="AG98" s="378" t="str">
        <f t="shared" si="30"/>
        <v>Autres0</v>
      </c>
    </row>
    <row r="99" spans="1:33" ht="30" x14ac:dyDescent="0.15">
      <c r="A99" s="117">
        <v>90</v>
      </c>
      <c r="B99" s="464" t="str">
        <f t="shared" si="18"/>
        <v>Autres0</v>
      </c>
      <c r="C99" s="358" t="str">
        <f t="shared" si="19"/>
        <v>Gabon0</v>
      </c>
      <c r="D99" s="193" t="str">
        <f t="shared" si="17"/>
        <v/>
      </c>
      <c r="E99" s="201"/>
      <c r="F99" s="200"/>
      <c r="G99" s="200"/>
      <c r="H99" s="380"/>
      <c r="I99" s="380"/>
      <c r="J99" s="397" t="str">
        <f t="shared" si="20"/>
        <v/>
      </c>
      <c r="K99" s="201"/>
      <c r="L99" s="200"/>
      <c r="M99" s="200"/>
      <c r="N99" s="380"/>
      <c r="O99" s="202"/>
      <c r="P99" s="203"/>
      <c r="Q99" s="202"/>
      <c r="R99" s="203"/>
      <c r="S99" s="200"/>
      <c r="T99" s="195"/>
      <c r="U99" s="212">
        <f t="shared" si="21"/>
        <v>0</v>
      </c>
      <c r="V99" s="212">
        <f t="shared" si="22"/>
        <v>0</v>
      </c>
      <c r="W99" s="212">
        <f t="shared" si="23"/>
        <v>0</v>
      </c>
      <c r="X99" s="212">
        <f t="shared" si="24"/>
        <v>0</v>
      </c>
      <c r="Y99" s="116">
        <f t="shared" si="25"/>
        <v>0</v>
      </c>
      <c r="Z99" s="116">
        <f t="shared" si="31"/>
        <v>0</v>
      </c>
      <c r="AA99" s="116">
        <f t="shared" si="26"/>
        <v>0</v>
      </c>
      <c r="AB99" s="116">
        <f t="shared" si="27"/>
        <v>0</v>
      </c>
      <c r="AC99" s="58" t="str">
        <f t="shared" si="28"/>
        <v>0</v>
      </c>
      <c r="AD99" s="378">
        <f t="shared" si="32"/>
        <v>0</v>
      </c>
      <c r="AE99" s="378" t="str">
        <f t="shared" si="29"/>
        <v>Gabon0</v>
      </c>
      <c r="AF99" s="378">
        <f t="shared" si="33"/>
        <v>0</v>
      </c>
      <c r="AG99" s="378" t="str">
        <f t="shared" si="30"/>
        <v>Autres0</v>
      </c>
    </row>
    <row r="100" spans="1:33" ht="30" x14ac:dyDescent="0.15">
      <c r="A100" s="117">
        <v>91</v>
      </c>
      <c r="B100" s="464" t="str">
        <f t="shared" si="18"/>
        <v>Autres0</v>
      </c>
      <c r="C100" s="358" t="str">
        <f t="shared" si="19"/>
        <v>Gabon0</v>
      </c>
      <c r="D100" s="193" t="str">
        <f t="shared" si="17"/>
        <v/>
      </c>
      <c r="E100" s="201"/>
      <c r="F100" s="200"/>
      <c r="G100" s="200"/>
      <c r="H100" s="380"/>
      <c r="I100" s="380"/>
      <c r="J100" s="397" t="str">
        <f t="shared" si="20"/>
        <v/>
      </c>
      <c r="K100" s="201"/>
      <c r="L100" s="200"/>
      <c r="M100" s="200"/>
      <c r="N100" s="380"/>
      <c r="O100" s="202"/>
      <c r="P100" s="203"/>
      <c r="Q100" s="202"/>
      <c r="R100" s="203"/>
      <c r="S100" s="200"/>
      <c r="T100" s="195"/>
      <c r="U100" s="212">
        <f t="shared" si="21"/>
        <v>0</v>
      </c>
      <c r="V100" s="212">
        <f t="shared" si="22"/>
        <v>0</v>
      </c>
      <c r="W100" s="212">
        <f t="shared" si="23"/>
        <v>0</v>
      </c>
      <c r="X100" s="212">
        <f t="shared" si="24"/>
        <v>0</v>
      </c>
      <c r="Y100" s="116">
        <f t="shared" si="25"/>
        <v>0</v>
      </c>
      <c r="Z100" s="116">
        <f t="shared" si="31"/>
        <v>0</v>
      </c>
      <c r="AA100" s="116">
        <f t="shared" si="26"/>
        <v>0</v>
      </c>
      <c r="AB100" s="116">
        <f t="shared" si="27"/>
        <v>0</v>
      </c>
      <c r="AC100" s="58" t="str">
        <f t="shared" si="28"/>
        <v>0</v>
      </c>
      <c r="AD100" s="378">
        <f t="shared" si="32"/>
        <v>0</v>
      </c>
      <c r="AE100" s="378" t="str">
        <f t="shared" si="29"/>
        <v>Gabon0</v>
      </c>
      <c r="AF100" s="378">
        <f t="shared" si="33"/>
        <v>0</v>
      </c>
      <c r="AG100" s="378" t="str">
        <f t="shared" si="30"/>
        <v>Autres0</v>
      </c>
    </row>
    <row r="101" spans="1:33" ht="30" x14ac:dyDescent="0.15">
      <c r="A101" s="117">
        <v>92</v>
      </c>
      <c r="B101" s="464" t="str">
        <f t="shared" si="18"/>
        <v>Autres0</v>
      </c>
      <c r="C101" s="358" t="str">
        <f t="shared" si="19"/>
        <v>Gabon0</v>
      </c>
      <c r="D101" s="193" t="str">
        <f t="shared" si="17"/>
        <v/>
      </c>
      <c r="E101" s="201"/>
      <c r="F101" s="200"/>
      <c r="G101" s="200"/>
      <c r="H101" s="380"/>
      <c r="I101" s="380"/>
      <c r="J101" s="397" t="str">
        <f t="shared" si="20"/>
        <v/>
      </c>
      <c r="K101" s="201"/>
      <c r="L101" s="200"/>
      <c r="M101" s="200"/>
      <c r="N101" s="380"/>
      <c r="O101" s="202"/>
      <c r="P101" s="203"/>
      <c r="Q101" s="202"/>
      <c r="R101" s="203"/>
      <c r="S101" s="200"/>
      <c r="T101" s="195"/>
      <c r="U101" s="212">
        <f t="shared" si="21"/>
        <v>0</v>
      </c>
      <c r="V101" s="212">
        <f t="shared" si="22"/>
        <v>0</v>
      </c>
      <c r="W101" s="212">
        <f t="shared" si="23"/>
        <v>0</v>
      </c>
      <c r="X101" s="212">
        <f t="shared" si="24"/>
        <v>0</v>
      </c>
      <c r="Y101" s="116">
        <f t="shared" si="25"/>
        <v>0</v>
      </c>
      <c r="Z101" s="116">
        <f t="shared" si="31"/>
        <v>0</v>
      </c>
      <c r="AA101" s="116">
        <f t="shared" si="26"/>
        <v>0</v>
      </c>
      <c r="AB101" s="116">
        <f t="shared" si="27"/>
        <v>0</v>
      </c>
      <c r="AC101" s="58" t="str">
        <f t="shared" si="28"/>
        <v>0</v>
      </c>
      <c r="AD101" s="378">
        <f t="shared" si="32"/>
        <v>0</v>
      </c>
      <c r="AE101" s="378" t="str">
        <f t="shared" si="29"/>
        <v>Gabon0</v>
      </c>
      <c r="AF101" s="378">
        <f t="shared" si="33"/>
        <v>0</v>
      </c>
      <c r="AG101" s="378" t="str">
        <f t="shared" si="30"/>
        <v>Autres0</v>
      </c>
    </row>
    <row r="102" spans="1:33" ht="30" x14ac:dyDescent="0.15">
      <c r="A102" s="117">
        <v>93</v>
      </c>
      <c r="B102" s="464" t="str">
        <f t="shared" si="18"/>
        <v>Autres0</v>
      </c>
      <c r="C102" s="358" t="str">
        <f t="shared" si="19"/>
        <v>Gabon0</v>
      </c>
      <c r="D102" s="193" t="str">
        <f t="shared" si="17"/>
        <v/>
      </c>
      <c r="E102" s="201"/>
      <c r="F102" s="200"/>
      <c r="G102" s="200"/>
      <c r="H102" s="380"/>
      <c r="I102" s="380"/>
      <c r="J102" s="397" t="str">
        <f t="shared" si="20"/>
        <v/>
      </c>
      <c r="K102" s="201"/>
      <c r="L102" s="200"/>
      <c r="M102" s="200"/>
      <c r="N102" s="380"/>
      <c r="O102" s="202"/>
      <c r="P102" s="203"/>
      <c r="Q102" s="202"/>
      <c r="R102" s="203"/>
      <c r="S102" s="200"/>
      <c r="T102" s="195"/>
      <c r="U102" s="212">
        <f t="shared" si="21"/>
        <v>0</v>
      </c>
      <c r="V102" s="212">
        <f t="shared" si="22"/>
        <v>0</v>
      </c>
      <c r="W102" s="212">
        <f t="shared" si="23"/>
        <v>0</v>
      </c>
      <c r="X102" s="212">
        <f t="shared" si="24"/>
        <v>0</v>
      </c>
      <c r="Y102" s="116">
        <f t="shared" si="25"/>
        <v>0</v>
      </c>
      <c r="Z102" s="116">
        <f t="shared" si="31"/>
        <v>0</v>
      </c>
      <c r="AA102" s="116">
        <f t="shared" si="26"/>
        <v>0</v>
      </c>
      <c r="AB102" s="116">
        <f t="shared" si="27"/>
        <v>0</v>
      </c>
      <c r="AC102" s="58" t="str">
        <f t="shared" si="28"/>
        <v>0</v>
      </c>
      <c r="AD102" s="378">
        <f t="shared" si="32"/>
        <v>0</v>
      </c>
      <c r="AE102" s="378" t="str">
        <f t="shared" si="29"/>
        <v>Gabon0</v>
      </c>
      <c r="AF102" s="378">
        <f t="shared" si="33"/>
        <v>0</v>
      </c>
      <c r="AG102" s="378" t="str">
        <f t="shared" si="30"/>
        <v>Autres0</v>
      </c>
    </row>
    <row r="103" spans="1:33" ht="30" x14ac:dyDescent="0.15">
      <c r="A103" s="117">
        <v>94</v>
      </c>
      <c r="B103" s="464" t="str">
        <f t="shared" si="18"/>
        <v>Autres0</v>
      </c>
      <c r="C103" s="358" t="str">
        <f t="shared" si="19"/>
        <v>Gabon0</v>
      </c>
      <c r="D103" s="193" t="str">
        <f t="shared" si="17"/>
        <v/>
      </c>
      <c r="E103" s="201"/>
      <c r="F103" s="200"/>
      <c r="G103" s="200"/>
      <c r="H103" s="380"/>
      <c r="I103" s="380"/>
      <c r="J103" s="397" t="str">
        <f t="shared" si="20"/>
        <v/>
      </c>
      <c r="K103" s="201"/>
      <c r="L103" s="200"/>
      <c r="M103" s="200"/>
      <c r="N103" s="380"/>
      <c r="O103" s="202"/>
      <c r="P103" s="203"/>
      <c r="Q103" s="202"/>
      <c r="R103" s="203"/>
      <c r="S103" s="200"/>
      <c r="T103" s="195"/>
      <c r="U103" s="212">
        <f t="shared" si="21"/>
        <v>0</v>
      </c>
      <c r="V103" s="212">
        <f t="shared" si="22"/>
        <v>0</v>
      </c>
      <c r="W103" s="212">
        <f t="shared" si="23"/>
        <v>0</v>
      </c>
      <c r="X103" s="212">
        <f t="shared" si="24"/>
        <v>0</v>
      </c>
      <c r="Y103" s="116">
        <f t="shared" si="25"/>
        <v>0</v>
      </c>
      <c r="Z103" s="116">
        <f t="shared" si="31"/>
        <v>0</v>
      </c>
      <c r="AA103" s="116">
        <f t="shared" si="26"/>
        <v>0</v>
      </c>
      <c r="AB103" s="116">
        <f t="shared" si="27"/>
        <v>0</v>
      </c>
      <c r="AC103" s="58" t="str">
        <f t="shared" si="28"/>
        <v>0</v>
      </c>
      <c r="AD103" s="378">
        <f t="shared" si="32"/>
        <v>0</v>
      </c>
      <c r="AE103" s="378" t="str">
        <f t="shared" si="29"/>
        <v>Gabon0</v>
      </c>
      <c r="AF103" s="378">
        <f t="shared" si="33"/>
        <v>0</v>
      </c>
      <c r="AG103" s="378" t="str">
        <f t="shared" si="30"/>
        <v>Autres0</v>
      </c>
    </row>
    <row r="104" spans="1:33" ht="30" x14ac:dyDescent="0.15">
      <c r="A104" s="117">
        <v>95</v>
      </c>
      <c r="B104" s="464" t="str">
        <f t="shared" si="18"/>
        <v>Autres0</v>
      </c>
      <c r="C104" s="358" t="str">
        <f t="shared" si="19"/>
        <v>Gabon0</v>
      </c>
      <c r="D104" s="193" t="str">
        <f t="shared" si="17"/>
        <v/>
      </c>
      <c r="E104" s="201"/>
      <c r="F104" s="200"/>
      <c r="G104" s="200"/>
      <c r="H104" s="380"/>
      <c r="I104" s="380"/>
      <c r="J104" s="397" t="str">
        <f t="shared" si="20"/>
        <v/>
      </c>
      <c r="K104" s="201"/>
      <c r="L104" s="200"/>
      <c r="M104" s="200"/>
      <c r="N104" s="380"/>
      <c r="O104" s="202"/>
      <c r="P104" s="203"/>
      <c r="Q104" s="202"/>
      <c r="R104" s="203"/>
      <c r="S104" s="200"/>
      <c r="T104" s="195"/>
      <c r="U104" s="212">
        <f t="shared" si="21"/>
        <v>0</v>
      </c>
      <c r="V104" s="212">
        <f t="shared" si="22"/>
        <v>0</v>
      </c>
      <c r="W104" s="212">
        <f t="shared" si="23"/>
        <v>0</v>
      </c>
      <c r="X104" s="212">
        <f t="shared" si="24"/>
        <v>0</v>
      </c>
      <c r="Y104" s="116">
        <f t="shared" si="25"/>
        <v>0</v>
      </c>
      <c r="Z104" s="116">
        <f t="shared" si="31"/>
        <v>0</v>
      </c>
      <c r="AA104" s="116">
        <f t="shared" si="26"/>
        <v>0</v>
      </c>
      <c r="AB104" s="116">
        <f t="shared" si="27"/>
        <v>0</v>
      </c>
      <c r="AC104" s="58" t="str">
        <f t="shared" si="28"/>
        <v>0</v>
      </c>
      <c r="AD104" s="378">
        <f t="shared" si="32"/>
        <v>0</v>
      </c>
      <c r="AE104" s="378" t="str">
        <f t="shared" si="29"/>
        <v>Gabon0</v>
      </c>
      <c r="AF104" s="378">
        <f t="shared" si="33"/>
        <v>0</v>
      </c>
      <c r="AG104" s="378" t="str">
        <f t="shared" si="30"/>
        <v>Autres0</v>
      </c>
    </row>
    <row r="105" spans="1:33" ht="30" x14ac:dyDescent="0.15">
      <c r="A105" s="117">
        <v>96</v>
      </c>
      <c r="B105" s="464" t="str">
        <f t="shared" si="18"/>
        <v>Autres0</v>
      </c>
      <c r="C105" s="358" t="str">
        <f t="shared" si="19"/>
        <v>Gabon0</v>
      </c>
      <c r="D105" s="193" t="str">
        <f t="shared" si="17"/>
        <v/>
      </c>
      <c r="E105" s="201"/>
      <c r="F105" s="200"/>
      <c r="G105" s="200"/>
      <c r="H105" s="380"/>
      <c r="I105" s="380"/>
      <c r="J105" s="397" t="str">
        <f t="shared" si="20"/>
        <v/>
      </c>
      <c r="K105" s="201"/>
      <c r="L105" s="200"/>
      <c r="M105" s="200"/>
      <c r="N105" s="380"/>
      <c r="O105" s="202"/>
      <c r="P105" s="203"/>
      <c r="Q105" s="202"/>
      <c r="R105" s="203"/>
      <c r="S105" s="200"/>
      <c r="T105" s="195"/>
      <c r="U105" s="212">
        <f t="shared" si="21"/>
        <v>0</v>
      </c>
      <c r="V105" s="212">
        <f t="shared" si="22"/>
        <v>0</v>
      </c>
      <c r="W105" s="212">
        <f t="shared" si="23"/>
        <v>0</v>
      </c>
      <c r="X105" s="212">
        <f t="shared" si="24"/>
        <v>0</v>
      </c>
      <c r="Y105" s="116">
        <f t="shared" si="25"/>
        <v>0</v>
      </c>
      <c r="Z105" s="116">
        <f t="shared" si="31"/>
        <v>0</v>
      </c>
      <c r="AA105" s="116">
        <f t="shared" si="26"/>
        <v>0</v>
      </c>
      <c r="AB105" s="116">
        <f t="shared" si="27"/>
        <v>0</v>
      </c>
      <c r="AC105" s="58" t="str">
        <f t="shared" si="28"/>
        <v>0</v>
      </c>
      <c r="AD105" s="378">
        <f t="shared" si="32"/>
        <v>0</v>
      </c>
      <c r="AE105" s="378" t="str">
        <f t="shared" si="29"/>
        <v>Gabon0</v>
      </c>
      <c r="AF105" s="378">
        <f t="shared" si="33"/>
        <v>0</v>
      </c>
      <c r="AG105" s="378" t="str">
        <f t="shared" si="30"/>
        <v>Autres0</v>
      </c>
    </row>
    <row r="106" spans="1:33" ht="30" x14ac:dyDescent="0.15">
      <c r="A106" s="117">
        <v>97</v>
      </c>
      <c r="B106" s="464" t="str">
        <f t="shared" si="18"/>
        <v>Autres0</v>
      </c>
      <c r="C106" s="358" t="str">
        <f t="shared" si="19"/>
        <v>Gabon0</v>
      </c>
      <c r="D106" s="193" t="str">
        <f t="shared" si="17"/>
        <v/>
      </c>
      <c r="E106" s="201"/>
      <c r="F106" s="200"/>
      <c r="G106" s="200"/>
      <c r="H106" s="380"/>
      <c r="I106" s="380"/>
      <c r="J106" s="397" t="str">
        <f t="shared" si="20"/>
        <v/>
      </c>
      <c r="K106" s="201"/>
      <c r="L106" s="200"/>
      <c r="M106" s="200"/>
      <c r="N106" s="380"/>
      <c r="O106" s="202"/>
      <c r="P106" s="203"/>
      <c r="Q106" s="202"/>
      <c r="R106" s="203"/>
      <c r="S106" s="200"/>
      <c r="T106" s="195"/>
      <c r="U106" s="212">
        <f t="shared" si="21"/>
        <v>0</v>
      </c>
      <c r="V106" s="212">
        <f t="shared" si="22"/>
        <v>0</v>
      </c>
      <c r="W106" s="212">
        <f t="shared" si="23"/>
        <v>0</v>
      </c>
      <c r="X106" s="212">
        <f t="shared" si="24"/>
        <v>0</v>
      </c>
      <c r="Y106" s="116">
        <f t="shared" si="25"/>
        <v>0</v>
      </c>
      <c r="Z106" s="116">
        <f t="shared" si="31"/>
        <v>0</v>
      </c>
      <c r="AA106" s="116">
        <f t="shared" si="26"/>
        <v>0</v>
      </c>
      <c r="AB106" s="116">
        <f t="shared" si="27"/>
        <v>0</v>
      </c>
      <c r="AC106" s="58" t="str">
        <f t="shared" si="28"/>
        <v>0</v>
      </c>
      <c r="AD106" s="378">
        <f t="shared" si="32"/>
        <v>0</v>
      </c>
      <c r="AE106" s="378" t="str">
        <f t="shared" si="29"/>
        <v>Gabon0</v>
      </c>
      <c r="AF106" s="378">
        <f t="shared" si="33"/>
        <v>0</v>
      </c>
      <c r="AG106" s="378" t="str">
        <f t="shared" si="30"/>
        <v>Autres0</v>
      </c>
    </row>
    <row r="107" spans="1:33" ht="30" x14ac:dyDescent="0.15">
      <c r="A107" s="117">
        <v>98</v>
      </c>
      <c r="B107" s="464" t="str">
        <f t="shared" si="18"/>
        <v>Autres0</v>
      </c>
      <c r="C107" s="358" t="str">
        <f t="shared" si="19"/>
        <v>Gabon0</v>
      </c>
      <c r="D107" s="193" t="str">
        <f t="shared" si="17"/>
        <v/>
      </c>
      <c r="E107" s="201"/>
      <c r="F107" s="200"/>
      <c r="G107" s="200"/>
      <c r="H107" s="380"/>
      <c r="I107" s="380"/>
      <c r="J107" s="397" t="str">
        <f t="shared" si="20"/>
        <v/>
      </c>
      <c r="K107" s="201"/>
      <c r="L107" s="200"/>
      <c r="M107" s="200"/>
      <c r="N107" s="380"/>
      <c r="O107" s="202"/>
      <c r="P107" s="203"/>
      <c r="Q107" s="202"/>
      <c r="R107" s="203"/>
      <c r="S107" s="200"/>
      <c r="T107" s="195"/>
      <c r="U107" s="212">
        <f t="shared" si="21"/>
        <v>0</v>
      </c>
      <c r="V107" s="212">
        <f t="shared" si="22"/>
        <v>0</v>
      </c>
      <c r="W107" s="212">
        <f t="shared" si="23"/>
        <v>0</v>
      </c>
      <c r="X107" s="212">
        <f t="shared" si="24"/>
        <v>0</v>
      </c>
      <c r="Y107" s="116">
        <f t="shared" si="25"/>
        <v>0</v>
      </c>
      <c r="Z107" s="116">
        <f t="shared" si="31"/>
        <v>0</v>
      </c>
      <c r="AA107" s="116">
        <f t="shared" si="26"/>
        <v>0</v>
      </c>
      <c r="AB107" s="116">
        <f t="shared" si="27"/>
        <v>0</v>
      </c>
      <c r="AC107" s="58" t="str">
        <f t="shared" si="28"/>
        <v>0</v>
      </c>
      <c r="AD107" s="378">
        <f t="shared" si="32"/>
        <v>0</v>
      </c>
      <c r="AE107" s="378" t="str">
        <f t="shared" si="29"/>
        <v>Gabon0</v>
      </c>
      <c r="AF107" s="378">
        <f t="shared" si="33"/>
        <v>0</v>
      </c>
      <c r="AG107" s="378" t="str">
        <f t="shared" si="30"/>
        <v>Autres0</v>
      </c>
    </row>
    <row r="108" spans="1:33" ht="30" x14ac:dyDescent="0.15">
      <c r="A108" s="117">
        <v>99</v>
      </c>
      <c r="B108" s="464" t="str">
        <f t="shared" si="18"/>
        <v>Autres0</v>
      </c>
      <c r="C108" s="358" t="str">
        <f t="shared" si="19"/>
        <v>Gabon0</v>
      </c>
      <c r="D108" s="193" t="str">
        <f t="shared" si="17"/>
        <v/>
      </c>
      <c r="E108" s="201"/>
      <c r="F108" s="200"/>
      <c r="G108" s="200"/>
      <c r="H108" s="380"/>
      <c r="I108" s="380"/>
      <c r="J108" s="397" t="str">
        <f t="shared" si="20"/>
        <v/>
      </c>
      <c r="K108" s="201"/>
      <c r="L108" s="200"/>
      <c r="M108" s="200"/>
      <c r="N108" s="380"/>
      <c r="O108" s="202"/>
      <c r="P108" s="203"/>
      <c r="Q108" s="202"/>
      <c r="R108" s="203"/>
      <c r="S108" s="200"/>
      <c r="T108" s="195"/>
      <c r="U108" s="212">
        <f t="shared" si="21"/>
        <v>0</v>
      </c>
      <c r="V108" s="212">
        <f t="shared" si="22"/>
        <v>0</v>
      </c>
      <c r="W108" s="212">
        <f t="shared" si="23"/>
        <v>0</v>
      </c>
      <c r="X108" s="212">
        <f t="shared" si="24"/>
        <v>0</v>
      </c>
      <c r="Y108" s="116">
        <f t="shared" si="25"/>
        <v>0</v>
      </c>
      <c r="Z108" s="116">
        <f t="shared" si="31"/>
        <v>0</v>
      </c>
      <c r="AA108" s="116">
        <f t="shared" si="26"/>
        <v>0</v>
      </c>
      <c r="AB108" s="116">
        <f t="shared" si="27"/>
        <v>0</v>
      </c>
      <c r="AC108" s="58" t="str">
        <f t="shared" si="28"/>
        <v>0</v>
      </c>
      <c r="AD108" s="378">
        <f t="shared" si="32"/>
        <v>0</v>
      </c>
      <c r="AE108" s="378" t="str">
        <f t="shared" si="29"/>
        <v>Gabon0</v>
      </c>
      <c r="AF108" s="378">
        <f t="shared" si="33"/>
        <v>0</v>
      </c>
      <c r="AG108" s="378" t="str">
        <f t="shared" si="30"/>
        <v>Autres0</v>
      </c>
    </row>
    <row r="109" spans="1:33" ht="30" x14ac:dyDescent="0.15">
      <c r="A109" s="117">
        <v>100</v>
      </c>
      <c r="B109" s="464" t="str">
        <f t="shared" si="18"/>
        <v>Autres0</v>
      </c>
      <c r="C109" s="358" t="str">
        <f t="shared" si="19"/>
        <v>Gabon0</v>
      </c>
      <c r="D109" s="193" t="str">
        <f t="shared" si="17"/>
        <v/>
      </c>
      <c r="E109" s="201"/>
      <c r="F109" s="200"/>
      <c r="G109" s="200"/>
      <c r="H109" s="380"/>
      <c r="I109" s="380"/>
      <c r="J109" s="397" t="str">
        <f t="shared" si="20"/>
        <v/>
      </c>
      <c r="K109" s="201"/>
      <c r="L109" s="200"/>
      <c r="M109" s="200"/>
      <c r="N109" s="380"/>
      <c r="O109" s="202"/>
      <c r="P109" s="203"/>
      <c r="Q109" s="202"/>
      <c r="R109" s="203"/>
      <c r="S109" s="200"/>
      <c r="T109" s="195"/>
      <c r="U109" s="212">
        <f t="shared" si="21"/>
        <v>0</v>
      </c>
      <c r="V109" s="212">
        <f t="shared" si="22"/>
        <v>0</v>
      </c>
      <c r="W109" s="212">
        <f t="shared" si="23"/>
        <v>0</v>
      </c>
      <c r="X109" s="212">
        <f t="shared" si="24"/>
        <v>0</v>
      </c>
      <c r="Y109" s="116">
        <f t="shared" si="25"/>
        <v>0</v>
      </c>
      <c r="Z109" s="116">
        <f t="shared" si="31"/>
        <v>0</v>
      </c>
      <c r="AA109" s="116">
        <f t="shared" si="26"/>
        <v>0</v>
      </c>
      <c r="AB109" s="116">
        <f t="shared" si="27"/>
        <v>0</v>
      </c>
      <c r="AC109" s="58" t="str">
        <f t="shared" si="28"/>
        <v>0</v>
      </c>
      <c r="AD109" s="378">
        <f t="shared" si="32"/>
        <v>0</v>
      </c>
      <c r="AE109" s="378" t="str">
        <f t="shared" si="29"/>
        <v>Gabon0</v>
      </c>
      <c r="AF109" s="378">
        <f t="shared" si="33"/>
        <v>0</v>
      </c>
      <c r="AG109" s="378" t="str">
        <f t="shared" si="30"/>
        <v>Autres0</v>
      </c>
    </row>
    <row r="110" spans="1:33" ht="30" x14ac:dyDescent="0.15">
      <c r="A110" s="117">
        <v>101</v>
      </c>
      <c r="B110" s="464" t="str">
        <f t="shared" si="18"/>
        <v>Autres0</v>
      </c>
      <c r="C110" s="358" t="str">
        <f t="shared" si="19"/>
        <v>Gabon0</v>
      </c>
      <c r="D110" s="193" t="str">
        <f t="shared" si="17"/>
        <v/>
      </c>
      <c r="E110" s="201"/>
      <c r="F110" s="200"/>
      <c r="G110" s="200"/>
      <c r="H110" s="380"/>
      <c r="I110" s="380"/>
      <c r="J110" s="397" t="str">
        <f t="shared" si="20"/>
        <v/>
      </c>
      <c r="K110" s="201"/>
      <c r="L110" s="200"/>
      <c r="M110" s="200"/>
      <c r="N110" s="380"/>
      <c r="O110" s="202"/>
      <c r="P110" s="203"/>
      <c r="Q110" s="202"/>
      <c r="R110" s="203"/>
      <c r="S110" s="200"/>
      <c r="T110" s="195"/>
      <c r="U110" s="212">
        <f t="shared" si="21"/>
        <v>0</v>
      </c>
      <c r="V110" s="212">
        <f t="shared" si="22"/>
        <v>0</v>
      </c>
      <c r="W110" s="212">
        <f t="shared" si="23"/>
        <v>0</v>
      </c>
      <c r="X110" s="212">
        <f t="shared" si="24"/>
        <v>0</v>
      </c>
      <c r="Y110" s="116">
        <f t="shared" si="25"/>
        <v>0</v>
      </c>
      <c r="Z110" s="116">
        <f t="shared" si="31"/>
        <v>0</v>
      </c>
      <c r="AA110" s="116">
        <f t="shared" si="26"/>
        <v>0</v>
      </c>
      <c r="AB110" s="116">
        <f t="shared" si="27"/>
        <v>0</v>
      </c>
      <c r="AC110" s="58" t="str">
        <f t="shared" si="28"/>
        <v>0</v>
      </c>
      <c r="AD110" s="378">
        <f t="shared" si="32"/>
        <v>0</v>
      </c>
      <c r="AE110" s="378" t="str">
        <f t="shared" si="29"/>
        <v>Gabon0</v>
      </c>
      <c r="AF110" s="378">
        <f t="shared" si="33"/>
        <v>0</v>
      </c>
      <c r="AG110" s="378" t="str">
        <f t="shared" si="30"/>
        <v>Autres0</v>
      </c>
    </row>
    <row r="111" spans="1:33" ht="30" x14ac:dyDescent="0.15">
      <c r="A111" s="117">
        <v>102</v>
      </c>
      <c r="B111" s="464" t="str">
        <f t="shared" si="18"/>
        <v>Autres0</v>
      </c>
      <c r="C111" s="358" t="str">
        <f t="shared" si="19"/>
        <v>Gabon0</v>
      </c>
      <c r="D111" s="193" t="str">
        <f t="shared" si="17"/>
        <v/>
      </c>
      <c r="E111" s="201"/>
      <c r="F111" s="200"/>
      <c r="G111" s="200"/>
      <c r="H111" s="380"/>
      <c r="I111" s="380"/>
      <c r="J111" s="397" t="str">
        <f t="shared" si="20"/>
        <v/>
      </c>
      <c r="K111" s="201"/>
      <c r="L111" s="200"/>
      <c r="M111" s="200"/>
      <c r="N111" s="380"/>
      <c r="O111" s="202"/>
      <c r="P111" s="203"/>
      <c r="Q111" s="202"/>
      <c r="R111" s="203"/>
      <c r="S111" s="200"/>
      <c r="T111" s="195"/>
      <c r="U111" s="212">
        <f t="shared" si="21"/>
        <v>0</v>
      </c>
      <c r="V111" s="212">
        <f t="shared" si="22"/>
        <v>0</v>
      </c>
      <c r="W111" s="212">
        <f t="shared" si="23"/>
        <v>0</v>
      </c>
      <c r="X111" s="212">
        <f t="shared" si="24"/>
        <v>0</v>
      </c>
      <c r="Y111" s="116">
        <f t="shared" si="25"/>
        <v>0</v>
      </c>
      <c r="Z111" s="116">
        <f t="shared" si="31"/>
        <v>0</v>
      </c>
      <c r="AA111" s="116">
        <f t="shared" si="26"/>
        <v>0</v>
      </c>
      <c r="AB111" s="116">
        <f t="shared" si="27"/>
        <v>0</v>
      </c>
      <c r="AC111" s="58" t="str">
        <f t="shared" si="28"/>
        <v>0</v>
      </c>
      <c r="AD111" s="378">
        <f t="shared" si="32"/>
        <v>0</v>
      </c>
      <c r="AE111" s="378" t="str">
        <f t="shared" si="29"/>
        <v>Gabon0</v>
      </c>
      <c r="AF111" s="378">
        <f t="shared" si="33"/>
        <v>0</v>
      </c>
      <c r="AG111" s="378" t="str">
        <f t="shared" si="30"/>
        <v>Autres0</v>
      </c>
    </row>
    <row r="112" spans="1:33" ht="30" x14ac:dyDescent="0.15">
      <c r="A112" s="117">
        <v>103</v>
      </c>
      <c r="B112" s="464" t="str">
        <f t="shared" si="18"/>
        <v>Autres0</v>
      </c>
      <c r="C112" s="358" t="str">
        <f t="shared" si="19"/>
        <v>Gabon0</v>
      </c>
      <c r="D112" s="193" t="str">
        <f t="shared" si="17"/>
        <v/>
      </c>
      <c r="E112" s="201"/>
      <c r="F112" s="200"/>
      <c r="G112" s="200"/>
      <c r="H112" s="380"/>
      <c r="I112" s="380"/>
      <c r="J112" s="397" t="str">
        <f t="shared" si="20"/>
        <v/>
      </c>
      <c r="K112" s="201"/>
      <c r="L112" s="200"/>
      <c r="M112" s="200"/>
      <c r="N112" s="380"/>
      <c r="O112" s="202"/>
      <c r="P112" s="203"/>
      <c r="Q112" s="202"/>
      <c r="R112" s="203"/>
      <c r="S112" s="200"/>
      <c r="T112" s="195"/>
      <c r="U112" s="212">
        <f t="shared" si="21"/>
        <v>0</v>
      </c>
      <c r="V112" s="212">
        <f t="shared" si="22"/>
        <v>0</v>
      </c>
      <c r="W112" s="212">
        <f t="shared" si="23"/>
        <v>0</v>
      </c>
      <c r="X112" s="212">
        <f t="shared" si="24"/>
        <v>0</v>
      </c>
      <c r="Y112" s="116">
        <f t="shared" si="25"/>
        <v>0</v>
      </c>
      <c r="Z112" s="116">
        <f t="shared" si="31"/>
        <v>0</v>
      </c>
      <c r="AA112" s="116">
        <f t="shared" si="26"/>
        <v>0</v>
      </c>
      <c r="AB112" s="116">
        <f t="shared" si="27"/>
        <v>0</v>
      </c>
      <c r="AC112" s="58" t="str">
        <f t="shared" si="28"/>
        <v>0</v>
      </c>
      <c r="AD112" s="378">
        <f t="shared" si="32"/>
        <v>0</v>
      </c>
      <c r="AE112" s="378" t="str">
        <f t="shared" si="29"/>
        <v>Gabon0</v>
      </c>
      <c r="AF112" s="378">
        <f t="shared" si="33"/>
        <v>0</v>
      </c>
      <c r="AG112" s="378" t="str">
        <f t="shared" si="30"/>
        <v>Autres0</v>
      </c>
    </row>
    <row r="113" spans="1:33" ht="30" x14ac:dyDescent="0.15">
      <c r="A113" s="117">
        <v>104</v>
      </c>
      <c r="B113" s="464" t="str">
        <f t="shared" si="18"/>
        <v>Autres0</v>
      </c>
      <c r="C113" s="358" t="str">
        <f t="shared" si="19"/>
        <v>Gabon0</v>
      </c>
      <c r="D113" s="193" t="str">
        <f t="shared" si="17"/>
        <v/>
      </c>
      <c r="E113" s="201"/>
      <c r="F113" s="200"/>
      <c r="G113" s="200"/>
      <c r="H113" s="380"/>
      <c r="I113" s="380"/>
      <c r="J113" s="397" t="str">
        <f t="shared" si="20"/>
        <v/>
      </c>
      <c r="K113" s="201"/>
      <c r="L113" s="200"/>
      <c r="M113" s="200"/>
      <c r="N113" s="380"/>
      <c r="O113" s="202"/>
      <c r="P113" s="203"/>
      <c r="Q113" s="202"/>
      <c r="R113" s="203"/>
      <c r="S113" s="200"/>
      <c r="T113" s="195"/>
      <c r="U113" s="212">
        <f t="shared" si="21"/>
        <v>0</v>
      </c>
      <c r="V113" s="212">
        <f t="shared" si="22"/>
        <v>0</v>
      </c>
      <c r="W113" s="212">
        <f t="shared" si="23"/>
        <v>0</v>
      </c>
      <c r="X113" s="212">
        <f t="shared" si="24"/>
        <v>0</v>
      </c>
      <c r="Y113" s="116">
        <f t="shared" si="25"/>
        <v>0</v>
      </c>
      <c r="Z113" s="116">
        <f t="shared" si="31"/>
        <v>0</v>
      </c>
      <c r="AA113" s="116">
        <f t="shared" si="26"/>
        <v>0</v>
      </c>
      <c r="AB113" s="116">
        <f t="shared" si="27"/>
        <v>0</v>
      </c>
      <c r="AC113" s="58" t="str">
        <f t="shared" si="28"/>
        <v>0</v>
      </c>
      <c r="AD113" s="378">
        <f t="shared" si="32"/>
        <v>0</v>
      </c>
      <c r="AE113" s="378" t="str">
        <f t="shared" si="29"/>
        <v>Gabon0</v>
      </c>
      <c r="AF113" s="378">
        <f t="shared" si="33"/>
        <v>0</v>
      </c>
      <c r="AG113" s="378" t="str">
        <f t="shared" si="30"/>
        <v>Autres0</v>
      </c>
    </row>
    <row r="114" spans="1:33" ht="30" x14ac:dyDescent="0.15">
      <c r="A114" s="117">
        <v>105</v>
      </c>
      <c r="B114" s="464" t="str">
        <f t="shared" si="18"/>
        <v>Autres0</v>
      </c>
      <c r="C114" s="358" t="str">
        <f t="shared" si="19"/>
        <v>Gabon0</v>
      </c>
      <c r="D114" s="193" t="str">
        <f t="shared" si="17"/>
        <v/>
      </c>
      <c r="E114" s="201"/>
      <c r="F114" s="200"/>
      <c r="G114" s="200"/>
      <c r="H114" s="380"/>
      <c r="I114" s="380"/>
      <c r="J114" s="397" t="str">
        <f t="shared" si="20"/>
        <v/>
      </c>
      <c r="K114" s="201"/>
      <c r="L114" s="200"/>
      <c r="M114" s="200"/>
      <c r="N114" s="380"/>
      <c r="O114" s="202"/>
      <c r="P114" s="203"/>
      <c r="Q114" s="202"/>
      <c r="R114" s="203"/>
      <c r="S114" s="200"/>
      <c r="T114" s="195"/>
      <c r="U114" s="212">
        <f t="shared" si="21"/>
        <v>0</v>
      </c>
      <c r="V114" s="212">
        <f t="shared" si="22"/>
        <v>0</v>
      </c>
      <c r="W114" s="212">
        <f t="shared" si="23"/>
        <v>0</v>
      </c>
      <c r="X114" s="212">
        <f t="shared" si="24"/>
        <v>0</v>
      </c>
      <c r="Y114" s="116">
        <f t="shared" si="25"/>
        <v>0</v>
      </c>
      <c r="Z114" s="116">
        <f t="shared" si="31"/>
        <v>0</v>
      </c>
      <c r="AA114" s="116">
        <f t="shared" si="26"/>
        <v>0</v>
      </c>
      <c r="AB114" s="116">
        <f t="shared" si="27"/>
        <v>0</v>
      </c>
      <c r="AC114" s="58" t="str">
        <f t="shared" si="28"/>
        <v>0</v>
      </c>
      <c r="AD114" s="378">
        <f t="shared" si="32"/>
        <v>0</v>
      </c>
      <c r="AE114" s="378" t="str">
        <f t="shared" si="29"/>
        <v>Gabon0</v>
      </c>
      <c r="AF114" s="378">
        <f t="shared" si="33"/>
        <v>0</v>
      </c>
      <c r="AG114" s="378" t="str">
        <f t="shared" si="30"/>
        <v>Autres0</v>
      </c>
    </row>
    <row r="115" spans="1:33" ht="30" x14ac:dyDescent="0.15">
      <c r="A115" s="117">
        <v>106</v>
      </c>
      <c r="B115" s="464" t="str">
        <f t="shared" si="18"/>
        <v>Autres0</v>
      </c>
      <c r="C115" s="358" t="str">
        <f t="shared" si="19"/>
        <v>Gabon0</v>
      </c>
      <c r="D115" s="193" t="str">
        <f t="shared" si="17"/>
        <v/>
      </c>
      <c r="E115" s="201"/>
      <c r="F115" s="200"/>
      <c r="G115" s="200"/>
      <c r="H115" s="380"/>
      <c r="I115" s="380"/>
      <c r="J115" s="397" t="str">
        <f t="shared" si="20"/>
        <v/>
      </c>
      <c r="K115" s="201"/>
      <c r="L115" s="200"/>
      <c r="M115" s="200"/>
      <c r="N115" s="380"/>
      <c r="O115" s="202"/>
      <c r="P115" s="203"/>
      <c r="Q115" s="202"/>
      <c r="R115" s="203"/>
      <c r="S115" s="200"/>
      <c r="T115" s="195"/>
      <c r="U115" s="212">
        <f t="shared" si="21"/>
        <v>0</v>
      </c>
      <c r="V115" s="212">
        <f t="shared" si="22"/>
        <v>0</v>
      </c>
      <c r="W115" s="212">
        <f t="shared" si="23"/>
        <v>0</v>
      </c>
      <c r="X115" s="212">
        <f t="shared" si="24"/>
        <v>0</v>
      </c>
      <c r="Y115" s="116">
        <f t="shared" si="25"/>
        <v>0</v>
      </c>
      <c r="Z115" s="116">
        <f t="shared" si="31"/>
        <v>0</v>
      </c>
      <c r="AA115" s="116">
        <f t="shared" si="26"/>
        <v>0</v>
      </c>
      <c r="AB115" s="116">
        <f t="shared" si="27"/>
        <v>0</v>
      </c>
      <c r="AC115" s="58" t="str">
        <f t="shared" si="28"/>
        <v>0</v>
      </c>
      <c r="AD115" s="378">
        <f t="shared" si="32"/>
        <v>0</v>
      </c>
      <c r="AE115" s="378" t="str">
        <f t="shared" si="29"/>
        <v>Gabon0</v>
      </c>
      <c r="AF115" s="378">
        <f t="shared" si="33"/>
        <v>0</v>
      </c>
      <c r="AG115" s="378" t="str">
        <f t="shared" si="30"/>
        <v>Autres0</v>
      </c>
    </row>
    <row r="116" spans="1:33" ht="30" x14ac:dyDescent="0.15">
      <c r="A116" s="117">
        <v>107</v>
      </c>
      <c r="B116" s="464" t="str">
        <f t="shared" si="18"/>
        <v>Autres0</v>
      </c>
      <c r="C116" s="358" t="str">
        <f t="shared" si="19"/>
        <v>Gabon0</v>
      </c>
      <c r="D116" s="193" t="str">
        <f t="shared" si="17"/>
        <v/>
      </c>
      <c r="E116" s="201"/>
      <c r="F116" s="200"/>
      <c r="G116" s="200"/>
      <c r="H116" s="380"/>
      <c r="I116" s="380"/>
      <c r="J116" s="397" t="str">
        <f t="shared" si="20"/>
        <v/>
      </c>
      <c r="K116" s="201"/>
      <c r="L116" s="200"/>
      <c r="M116" s="200"/>
      <c r="N116" s="380"/>
      <c r="O116" s="202"/>
      <c r="P116" s="203"/>
      <c r="Q116" s="202"/>
      <c r="R116" s="203"/>
      <c r="S116" s="200"/>
      <c r="T116" s="195"/>
      <c r="U116" s="212">
        <f t="shared" si="21"/>
        <v>0</v>
      </c>
      <c r="V116" s="212">
        <f t="shared" si="22"/>
        <v>0</v>
      </c>
      <c r="W116" s="212">
        <f t="shared" si="23"/>
        <v>0</v>
      </c>
      <c r="X116" s="212">
        <f t="shared" si="24"/>
        <v>0</v>
      </c>
      <c r="Y116" s="116">
        <f t="shared" si="25"/>
        <v>0</v>
      </c>
      <c r="Z116" s="116">
        <f t="shared" si="31"/>
        <v>0</v>
      </c>
      <c r="AA116" s="116">
        <f t="shared" si="26"/>
        <v>0</v>
      </c>
      <c r="AB116" s="116">
        <f t="shared" si="27"/>
        <v>0</v>
      </c>
      <c r="AC116" s="58" t="str">
        <f t="shared" si="28"/>
        <v>0</v>
      </c>
      <c r="AD116" s="378">
        <f t="shared" si="32"/>
        <v>0</v>
      </c>
      <c r="AE116" s="378" t="str">
        <f t="shared" si="29"/>
        <v>Gabon0</v>
      </c>
      <c r="AF116" s="378">
        <f t="shared" si="33"/>
        <v>0</v>
      </c>
      <c r="AG116" s="378" t="str">
        <f t="shared" si="30"/>
        <v>Autres0</v>
      </c>
    </row>
    <row r="117" spans="1:33" ht="30" x14ac:dyDescent="0.15">
      <c r="A117" s="117">
        <v>108</v>
      </c>
      <c r="B117" s="464" t="str">
        <f t="shared" si="18"/>
        <v>Autres0</v>
      </c>
      <c r="C117" s="358" t="str">
        <f t="shared" si="19"/>
        <v>Gabon0</v>
      </c>
      <c r="D117" s="193" t="str">
        <f t="shared" si="17"/>
        <v/>
      </c>
      <c r="E117" s="201"/>
      <c r="F117" s="200"/>
      <c r="G117" s="200"/>
      <c r="H117" s="380"/>
      <c r="I117" s="380"/>
      <c r="J117" s="397" t="str">
        <f t="shared" si="20"/>
        <v/>
      </c>
      <c r="K117" s="201"/>
      <c r="L117" s="200"/>
      <c r="M117" s="200"/>
      <c r="N117" s="380"/>
      <c r="O117" s="202"/>
      <c r="P117" s="203"/>
      <c r="Q117" s="202"/>
      <c r="R117" s="203"/>
      <c r="S117" s="200"/>
      <c r="T117" s="195"/>
      <c r="U117" s="212">
        <f t="shared" si="21"/>
        <v>0</v>
      </c>
      <c r="V117" s="212">
        <f t="shared" si="22"/>
        <v>0</v>
      </c>
      <c r="W117" s="212">
        <f t="shared" si="23"/>
        <v>0</v>
      </c>
      <c r="X117" s="212">
        <f t="shared" si="24"/>
        <v>0</v>
      </c>
      <c r="Y117" s="116">
        <f t="shared" si="25"/>
        <v>0</v>
      </c>
      <c r="Z117" s="116">
        <f t="shared" si="31"/>
        <v>0</v>
      </c>
      <c r="AA117" s="116">
        <f t="shared" si="26"/>
        <v>0</v>
      </c>
      <c r="AB117" s="116">
        <f t="shared" si="27"/>
        <v>0</v>
      </c>
      <c r="AC117" s="58" t="str">
        <f t="shared" si="28"/>
        <v>0</v>
      </c>
      <c r="AD117" s="378">
        <f t="shared" si="32"/>
        <v>0</v>
      </c>
      <c r="AE117" s="378" t="str">
        <f t="shared" si="29"/>
        <v>Gabon0</v>
      </c>
      <c r="AF117" s="378">
        <f t="shared" si="33"/>
        <v>0</v>
      </c>
      <c r="AG117" s="378" t="str">
        <f t="shared" si="30"/>
        <v>Autres0</v>
      </c>
    </row>
    <row r="118" spans="1:33" ht="30" x14ac:dyDescent="0.15">
      <c r="A118" s="117">
        <v>109</v>
      </c>
      <c r="B118" s="464" t="str">
        <f t="shared" si="18"/>
        <v>Autres0</v>
      </c>
      <c r="C118" s="358" t="str">
        <f t="shared" si="19"/>
        <v>Gabon0</v>
      </c>
      <c r="D118" s="193" t="str">
        <f t="shared" si="17"/>
        <v/>
      </c>
      <c r="E118" s="201"/>
      <c r="F118" s="200"/>
      <c r="G118" s="200"/>
      <c r="H118" s="380"/>
      <c r="I118" s="380"/>
      <c r="J118" s="397" t="str">
        <f t="shared" si="20"/>
        <v/>
      </c>
      <c r="K118" s="201"/>
      <c r="L118" s="200"/>
      <c r="M118" s="200"/>
      <c r="N118" s="380"/>
      <c r="O118" s="202"/>
      <c r="P118" s="203"/>
      <c r="Q118" s="202"/>
      <c r="R118" s="203"/>
      <c r="S118" s="200"/>
      <c r="T118" s="195"/>
      <c r="U118" s="212">
        <f t="shared" si="21"/>
        <v>0</v>
      </c>
      <c r="V118" s="212">
        <f t="shared" si="22"/>
        <v>0</v>
      </c>
      <c r="W118" s="212">
        <f t="shared" si="23"/>
        <v>0</v>
      </c>
      <c r="X118" s="212">
        <f t="shared" si="24"/>
        <v>0</v>
      </c>
      <c r="Y118" s="116">
        <f t="shared" si="25"/>
        <v>0</v>
      </c>
      <c r="Z118" s="116">
        <f t="shared" si="31"/>
        <v>0</v>
      </c>
      <c r="AA118" s="116">
        <f t="shared" si="26"/>
        <v>0</v>
      </c>
      <c r="AB118" s="116">
        <f t="shared" si="27"/>
        <v>0</v>
      </c>
      <c r="AC118" s="58" t="str">
        <f t="shared" si="28"/>
        <v>0</v>
      </c>
      <c r="AD118" s="378">
        <f t="shared" si="32"/>
        <v>0</v>
      </c>
      <c r="AE118" s="378" t="str">
        <f t="shared" si="29"/>
        <v>Gabon0</v>
      </c>
      <c r="AF118" s="378">
        <f t="shared" si="33"/>
        <v>0</v>
      </c>
      <c r="AG118" s="378" t="str">
        <f t="shared" si="30"/>
        <v>Autres0</v>
      </c>
    </row>
    <row r="119" spans="1:33" ht="30" x14ac:dyDescent="0.15">
      <c r="A119" s="117">
        <v>110</v>
      </c>
      <c r="B119" s="464" t="str">
        <f t="shared" si="18"/>
        <v>Autres0</v>
      </c>
      <c r="C119" s="358" t="str">
        <f t="shared" si="19"/>
        <v>Gabon0</v>
      </c>
      <c r="D119" s="193" t="str">
        <f t="shared" si="17"/>
        <v/>
      </c>
      <c r="E119" s="201"/>
      <c r="F119" s="200"/>
      <c r="G119" s="200"/>
      <c r="H119" s="380"/>
      <c r="I119" s="380"/>
      <c r="J119" s="397" t="str">
        <f t="shared" si="20"/>
        <v/>
      </c>
      <c r="K119" s="201"/>
      <c r="L119" s="200"/>
      <c r="M119" s="200"/>
      <c r="N119" s="380"/>
      <c r="O119" s="202"/>
      <c r="P119" s="203"/>
      <c r="Q119" s="202"/>
      <c r="R119" s="203"/>
      <c r="S119" s="200"/>
      <c r="T119" s="195"/>
      <c r="U119" s="212">
        <f t="shared" si="21"/>
        <v>0</v>
      </c>
      <c r="V119" s="212">
        <f t="shared" si="22"/>
        <v>0</v>
      </c>
      <c r="W119" s="212">
        <f t="shared" si="23"/>
        <v>0</v>
      </c>
      <c r="X119" s="212">
        <f t="shared" si="24"/>
        <v>0</v>
      </c>
      <c r="Y119" s="116">
        <f t="shared" si="25"/>
        <v>0</v>
      </c>
      <c r="Z119" s="116">
        <f t="shared" si="31"/>
        <v>0</v>
      </c>
      <c r="AA119" s="116">
        <f t="shared" si="26"/>
        <v>0</v>
      </c>
      <c r="AB119" s="116">
        <f t="shared" si="27"/>
        <v>0</v>
      </c>
      <c r="AC119" s="58" t="str">
        <f t="shared" si="28"/>
        <v>0</v>
      </c>
      <c r="AD119" s="378">
        <f t="shared" si="32"/>
        <v>0</v>
      </c>
      <c r="AE119" s="378" t="str">
        <f t="shared" si="29"/>
        <v>Gabon0</v>
      </c>
      <c r="AF119" s="378">
        <f t="shared" si="33"/>
        <v>0</v>
      </c>
      <c r="AG119" s="378" t="str">
        <f t="shared" si="30"/>
        <v>Autres0</v>
      </c>
    </row>
    <row r="120" spans="1:33" ht="30" x14ac:dyDescent="0.15">
      <c r="A120" s="117">
        <v>111</v>
      </c>
      <c r="B120" s="464" t="str">
        <f t="shared" si="18"/>
        <v>Autres0</v>
      </c>
      <c r="C120" s="358" t="str">
        <f t="shared" si="19"/>
        <v>Gabon0</v>
      </c>
      <c r="D120" s="193" t="str">
        <f t="shared" si="17"/>
        <v/>
      </c>
      <c r="E120" s="201"/>
      <c r="F120" s="200"/>
      <c r="G120" s="200"/>
      <c r="H120" s="380"/>
      <c r="I120" s="380"/>
      <c r="J120" s="397" t="str">
        <f t="shared" si="20"/>
        <v/>
      </c>
      <c r="K120" s="201"/>
      <c r="L120" s="200"/>
      <c r="M120" s="200"/>
      <c r="N120" s="380"/>
      <c r="O120" s="202"/>
      <c r="P120" s="203"/>
      <c r="Q120" s="202"/>
      <c r="R120" s="203"/>
      <c r="S120" s="200"/>
      <c r="T120" s="195"/>
      <c r="U120" s="212">
        <f t="shared" si="21"/>
        <v>0</v>
      </c>
      <c r="V120" s="212">
        <f t="shared" si="22"/>
        <v>0</v>
      </c>
      <c r="W120" s="212">
        <f t="shared" si="23"/>
        <v>0</v>
      </c>
      <c r="X120" s="212">
        <f t="shared" si="24"/>
        <v>0</v>
      </c>
      <c r="Y120" s="116">
        <f t="shared" si="25"/>
        <v>0</v>
      </c>
      <c r="Z120" s="116">
        <f t="shared" si="31"/>
        <v>0</v>
      </c>
      <c r="AA120" s="116">
        <f t="shared" si="26"/>
        <v>0</v>
      </c>
      <c r="AB120" s="116">
        <f t="shared" si="27"/>
        <v>0</v>
      </c>
      <c r="AC120" s="58" t="str">
        <f t="shared" si="28"/>
        <v>0</v>
      </c>
      <c r="AD120" s="378">
        <f t="shared" si="32"/>
        <v>0</v>
      </c>
      <c r="AE120" s="378" t="str">
        <f t="shared" si="29"/>
        <v>Gabon0</v>
      </c>
      <c r="AF120" s="378">
        <f t="shared" si="33"/>
        <v>0</v>
      </c>
      <c r="AG120" s="378" t="str">
        <f t="shared" si="30"/>
        <v>Autres0</v>
      </c>
    </row>
    <row r="121" spans="1:33" ht="30" x14ac:dyDescent="0.15">
      <c r="A121" s="117">
        <v>112</v>
      </c>
      <c r="B121" s="464" t="str">
        <f t="shared" si="18"/>
        <v>Autres0</v>
      </c>
      <c r="C121" s="358" t="str">
        <f t="shared" si="19"/>
        <v>Gabon0</v>
      </c>
      <c r="D121" s="193" t="str">
        <f t="shared" si="17"/>
        <v/>
      </c>
      <c r="E121" s="201"/>
      <c r="F121" s="200"/>
      <c r="G121" s="200"/>
      <c r="H121" s="380"/>
      <c r="I121" s="380"/>
      <c r="J121" s="397" t="str">
        <f t="shared" si="20"/>
        <v/>
      </c>
      <c r="K121" s="201"/>
      <c r="L121" s="200"/>
      <c r="M121" s="200"/>
      <c r="N121" s="380"/>
      <c r="O121" s="202"/>
      <c r="P121" s="203"/>
      <c r="Q121" s="202"/>
      <c r="R121" s="203"/>
      <c r="S121" s="200"/>
      <c r="T121" s="195"/>
      <c r="U121" s="212">
        <f t="shared" si="21"/>
        <v>0</v>
      </c>
      <c r="V121" s="212">
        <f t="shared" si="22"/>
        <v>0</v>
      </c>
      <c r="W121" s="212">
        <f t="shared" si="23"/>
        <v>0</v>
      </c>
      <c r="X121" s="212">
        <f t="shared" si="24"/>
        <v>0</v>
      </c>
      <c r="Y121" s="116">
        <f t="shared" si="25"/>
        <v>0</v>
      </c>
      <c r="Z121" s="116">
        <f t="shared" si="31"/>
        <v>0</v>
      </c>
      <c r="AA121" s="116">
        <f t="shared" si="26"/>
        <v>0</v>
      </c>
      <c r="AB121" s="116">
        <f t="shared" si="27"/>
        <v>0</v>
      </c>
      <c r="AC121" s="58" t="str">
        <f t="shared" si="28"/>
        <v>0</v>
      </c>
      <c r="AD121" s="378">
        <f t="shared" si="32"/>
        <v>0</v>
      </c>
      <c r="AE121" s="378" t="str">
        <f t="shared" si="29"/>
        <v>Gabon0</v>
      </c>
      <c r="AF121" s="378">
        <f t="shared" si="33"/>
        <v>0</v>
      </c>
      <c r="AG121" s="378" t="str">
        <f t="shared" si="30"/>
        <v>Autres0</v>
      </c>
    </row>
    <row r="122" spans="1:33" ht="30" x14ac:dyDescent="0.15">
      <c r="A122" s="117">
        <v>113</v>
      </c>
      <c r="B122" s="464" t="str">
        <f t="shared" si="18"/>
        <v>Autres0</v>
      </c>
      <c r="C122" s="358" t="str">
        <f t="shared" si="19"/>
        <v>Gabon0</v>
      </c>
      <c r="D122" s="193" t="str">
        <f t="shared" si="17"/>
        <v/>
      </c>
      <c r="E122" s="201"/>
      <c r="F122" s="200"/>
      <c r="G122" s="200"/>
      <c r="H122" s="380"/>
      <c r="I122" s="380"/>
      <c r="J122" s="397" t="str">
        <f t="shared" si="20"/>
        <v/>
      </c>
      <c r="K122" s="201"/>
      <c r="L122" s="200"/>
      <c r="M122" s="200"/>
      <c r="N122" s="380"/>
      <c r="O122" s="202"/>
      <c r="P122" s="203"/>
      <c r="Q122" s="202"/>
      <c r="R122" s="203"/>
      <c r="S122" s="200"/>
      <c r="T122" s="195"/>
      <c r="U122" s="212">
        <f t="shared" si="21"/>
        <v>0</v>
      </c>
      <c r="V122" s="212">
        <f t="shared" si="22"/>
        <v>0</v>
      </c>
      <c r="W122" s="212">
        <f t="shared" si="23"/>
        <v>0</v>
      </c>
      <c r="X122" s="212">
        <f t="shared" si="24"/>
        <v>0</v>
      </c>
      <c r="Y122" s="116">
        <f t="shared" si="25"/>
        <v>0</v>
      </c>
      <c r="Z122" s="116">
        <f t="shared" si="31"/>
        <v>0</v>
      </c>
      <c r="AA122" s="116">
        <f t="shared" si="26"/>
        <v>0</v>
      </c>
      <c r="AB122" s="116">
        <f t="shared" si="27"/>
        <v>0</v>
      </c>
      <c r="AC122" s="58" t="str">
        <f t="shared" si="28"/>
        <v>0</v>
      </c>
      <c r="AD122" s="378">
        <f t="shared" si="32"/>
        <v>0</v>
      </c>
      <c r="AE122" s="378" t="str">
        <f t="shared" si="29"/>
        <v>Gabon0</v>
      </c>
      <c r="AF122" s="378">
        <f t="shared" si="33"/>
        <v>0</v>
      </c>
      <c r="AG122" s="378" t="str">
        <f t="shared" si="30"/>
        <v>Autres0</v>
      </c>
    </row>
    <row r="123" spans="1:33" ht="30" x14ac:dyDescent="0.15">
      <c r="A123" s="117">
        <v>114</v>
      </c>
      <c r="B123" s="464" t="str">
        <f t="shared" si="18"/>
        <v>Autres0</v>
      </c>
      <c r="C123" s="358" t="str">
        <f t="shared" si="19"/>
        <v>Gabon0</v>
      </c>
      <c r="D123" s="193" t="str">
        <f t="shared" si="17"/>
        <v/>
      </c>
      <c r="E123" s="201"/>
      <c r="F123" s="200"/>
      <c r="G123" s="200"/>
      <c r="H123" s="380"/>
      <c r="I123" s="380"/>
      <c r="J123" s="397" t="str">
        <f t="shared" si="20"/>
        <v/>
      </c>
      <c r="K123" s="201"/>
      <c r="L123" s="200"/>
      <c r="M123" s="200"/>
      <c r="N123" s="380"/>
      <c r="O123" s="202"/>
      <c r="P123" s="203"/>
      <c r="Q123" s="202"/>
      <c r="R123" s="203"/>
      <c r="S123" s="200"/>
      <c r="T123" s="195"/>
      <c r="U123" s="212">
        <f t="shared" si="21"/>
        <v>0</v>
      </c>
      <c r="V123" s="212">
        <f t="shared" si="22"/>
        <v>0</v>
      </c>
      <c r="W123" s="212">
        <f t="shared" si="23"/>
        <v>0</v>
      </c>
      <c r="X123" s="212">
        <f t="shared" si="24"/>
        <v>0</v>
      </c>
      <c r="Y123" s="116">
        <f t="shared" si="25"/>
        <v>0</v>
      </c>
      <c r="Z123" s="116">
        <f t="shared" si="31"/>
        <v>0</v>
      </c>
      <c r="AA123" s="116">
        <f t="shared" si="26"/>
        <v>0</v>
      </c>
      <c r="AB123" s="116">
        <f t="shared" si="27"/>
        <v>0</v>
      </c>
      <c r="AC123" s="58" t="str">
        <f t="shared" si="28"/>
        <v>0</v>
      </c>
      <c r="AD123" s="378">
        <f t="shared" si="32"/>
        <v>0</v>
      </c>
      <c r="AE123" s="378" t="str">
        <f t="shared" si="29"/>
        <v>Gabon0</v>
      </c>
      <c r="AF123" s="378">
        <f t="shared" si="33"/>
        <v>0</v>
      </c>
      <c r="AG123" s="378" t="str">
        <f t="shared" si="30"/>
        <v>Autres0</v>
      </c>
    </row>
    <row r="124" spans="1:33" ht="30" x14ac:dyDescent="0.15">
      <c r="A124" s="117">
        <v>115</v>
      </c>
      <c r="B124" s="464" t="str">
        <f t="shared" si="18"/>
        <v>Autres0</v>
      </c>
      <c r="C124" s="358" t="str">
        <f t="shared" si="19"/>
        <v>Gabon0</v>
      </c>
      <c r="D124" s="193" t="str">
        <f t="shared" si="17"/>
        <v/>
      </c>
      <c r="E124" s="201"/>
      <c r="F124" s="200"/>
      <c r="G124" s="200"/>
      <c r="H124" s="380"/>
      <c r="I124" s="380"/>
      <c r="J124" s="397" t="str">
        <f t="shared" si="20"/>
        <v/>
      </c>
      <c r="K124" s="201"/>
      <c r="L124" s="200"/>
      <c r="M124" s="200"/>
      <c r="N124" s="380"/>
      <c r="O124" s="202"/>
      <c r="P124" s="203"/>
      <c r="Q124" s="202"/>
      <c r="R124" s="203"/>
      <c r="S124" s="200"/>
      <c r="T124" s="195"/>
      <c r="U124" s="212">
        <f t="shared" si="21"/>
        <v>0</v>
      </c>
      <c r="V124" s="212">
        <f t="shared" si="22"/>
        <v>0</v>
      </c>
      <c r="W124" s="212">
        <f t="shared" si="23"/>
        <v>0</v>
      </c>
      <c r="X124" s="212">
        <f t="shared" si="24"/>
        <v>0</v>
      </c>
      <c r="Y124" s="116">
        <f t="shared" si="25"/>
        <v>0</v>
      </c>
      <c r="Z124" s="116">
        <f t="shared" si="31"/>
        <v>0</v>
      </c>
      <c r="AA124" s="116">
        <f t="shared" si="26"/>
        <v>0</v>
      </c>
      <c r="AB124" s="116">
        <f t="shared" si="27"/>
        <v>0</v>
      </c>
      <c r="AC124" s="58" t="str">
        <f t="shared" si="28"/>
        <v>0</v>
      </c>
      <c r="AD124" s="378">
        <f t="shared" si="32"/>
        <v>0</v>
      </c>
      <c r="AE124" s="378" t="str">
        <f t="shared" si="29"/>
        <v>Gabon0</v>
      </c>
      <c r="AF124" s="378">
        <f t="shared" si="33"/>
        <v>0</v>
      </c>
      <c r="AG124" s="378" t="str">
        <f t="shared" si="30"/>
        <v>Autres0</v>
      </c>
    </row>
    <row r="125" spans="1:33" ht="30" x14ac:dyDescent="0.15">
      <c r="A125" s="117">
        <v>116</v>
      </c>
      <c r="B125" s="464" t="str">
        <f t="shared" si="18"/>
        <v>Autres0</v>
      </c>
      <c r="C125" s="358" t="str">
        <f t="shared" si="19"/>
        <v>Gabon0</v>
      </c>
      <c r="D125" s="193" t="str">
        <f t="shared" si="17"/>
        <v/>
      </c>
      <c r="E125" s="201"/>
      <c r="F125" s="200"/>
      <c r="G125" s="200"/>
      <c r="H125" s="380"/>
      <c r="I125" s="380"/>
      <c r="J125" s="397" t="str">
        <f t="shared" si="20"/>
        <v/>
      </c>
      <c r="K125" s="201"/>
      <c r="L125" s="200"/>
      <c r="M125" s="200"/>
      <c r="N125" s="380"/>
      <c r="O125" s="202"/>
      <c r="P125" s="203"/>
      <c r="Q125" s="202"/>
      <c r="R125" s="203"/>
      <c r="S125" s="200"/>
      <c r="T125" s="195"/>
      <c r="U125" s="212">
        <f t="shared" si="21"/>
        <v>0</v>
      </c>
      <c r="V125" s="212">
        <f t="shared" si="22"/>
        <v>0</v>
      </c>
      <c r="W125" s="212">
        <f t="shared" si="23"/>
        <v>0</v>
      </c>
      <c r="X125" s="212">
        <f t="shared" si="24"/>
        <v>0</v>
      </c>
      <c r="Y125" s="116">
        <f t="shared" si="25"/>
        <v>0</v>
      </c>
      <c r="Z125" s="116">
        <f t="shared" si="31"/>
        <v>0</v>
      </c>
      <c r="AA125" s="116">
        <f t="shared" si="26"/>
        <v>0</v>
      </c>
      <c r="AB125" s="116">
        <f t="shared" si="27"/>
        <v>0</v>
      </c>
      <c r="AC125" s="58" t="str">
        <f t="shared" si="28"/>
        <v>0</v>
      </c>
      <c r="AD125" s="378">
        <f t="shared" si="32"/>
        <v>0</v>
      </c>
      <c r="AE125" s="378" t="str">
        <f t="shared" si="29"/>
        <v>Gabon0</v>
      </c>
      <c r="AF125" s="378">
        <f t="shared" si="33"/>
        <v>0</v>
      </c>
      <c r="AG125" s="378" t="str">
        <f t="shared" si="30"/>
        <v>Autres0</v>
      </c>
    </row>
    <row r="126" spans="1:33" ht="30" x14ac:dyDescent="0.15">
      <c r="A126" s="117">
        <v>117</v>
      </c>
      <c r="B126" s="464" t="str">
        <f t="shared" si="18"/>
        <v>Autres0</v>
      </c>
      <c r="C126" s="358" t="str">
        <f t="shared" si="19"/>
        <v>Gabon0</v>
      </c>
      <c r="D126" s="193" t="str">
        <f t="shared" si="17"/>
        <v/>
      </c>
      <c r="E126" s="201"/>
      <c r="F126" s="200"/>
      <c r="G126" s="200"/>
      <c r="H126" s="380"/>
      <c r="I126" s="380"/>
      <c r="J126" s="397" t="str">
        <f t="shared" si="20"/>
        <v/>
      </c>
      <c r="K126" s="201"/>
      <c r="L126" s="200"/>
      <c r="M126" s="200"/>
      <c r="N126" s="380"/>
      <c r="O126" s="202"/>
      <c r="P126" s="203"/>
      <c r="Q126" s="202"/>
      <c r="R126" s="203"/>
      <c r="S126" s="200"/>
      <c r="T126" s="195"/>
      <c r="U126" s="212">
        <f t="shared" si="21"/>
        <v>0</v>
      </c>
      <c r="V126" s="212">
        <f t="shared" si="22"/>
        <v>0</v>
      </c>
      <c r="W126" s="212">
        <f t="shared" si="23"/>
        <v>0</v>
      </c>
      <c r="X126" s="212">
        <f t="shared" si="24"/>
        <v>0</v>
      </c>
      <c r="Y126" s="116">
        <f t="shared" si="25"/>
        <v>0</v>
      </c>
      <c r="Z126" s="116">
        <f t="shared" si="31"/>
        <v>0</v>
      </c>
      <c r="AA126" s="116">
        <f t="shared" si="26"/>
        <v>0</v>
      </c>
      <c r="AB126" s="116">
        <f t="shared" si="27"/>
        <v>0</v>
      </c>
      <c r="AC126" s="58" t="str">
        <f t="shared" si="28"/>
        <v>0</v>
      </c>
      <c r="AD126" s="378">
        <f t="shared" si="32"/>
        <v>0</v>
      </c>
      <c r="AE126" s="378" t="str">
        <f t="shared" si="29"/>
        <v>Gabon0</v>
      </c>
      <c r="AF126" s="378">
        <f t="shared" si="33"/>
        <v>0</v>
      </c>
      <c r="AG126" s="378" t="str">
        <f t="shared" si="30"/>
        <v>Autres0</v>
      </c>
    </row>
    <row r="127" spans="1:33" ht="30" x14ac:dyDescent="0.15">
      <c r="A127" s="117">
        <v>118</v>
      </c>
      <c r="B127" s="464" t="str">
        <f t="shared" si="18"/>
        <v>Autres0</v>
      </c>
      <c r="C127" s="358" t="str">
        <f t="shared" si="19"/>
        <v>Gabon0</v>
      </c>
      <c r="D127" s="193" t="str">
        <f t="shared" si="17"/>
        <v/>
      </c>
      <c r="E127" s="201"/>
      <c r="F127" s="200"/>
      <c r="G127" s="200"/>
      <c r="H127" s="380"/>
      <c r="I127" s="380"/>
      <c r="J127" s="397" t="str">
        <f t="shared" si="20"/>
        <v/>
      </c>
      <c r="K127" s="201"/>
      <c r="L127" s="200"/>
      <c r="M127" s="200"/>
      <c r="N127" s="380"/>
      <c r="O127" s="202"/>
      <c r="P127" s="203"/>
      <c r="Q127" s="202"/>
      <c r="R127" s="203"/>
      <c r="S127" s="200"/>
      <c r="T127" s="195"/>
      <c r="U127" s="212">
        <f t="shared" si="21"/>
        <v>0</v>
      </c>
      <c r="V127" s="212">
        <f t="shared" si="22"/>
        <v>0</v>
      </c>
      <c r="W127" s="212">
        <f t="shared" si="23"/>
        <v>0</v>
      </c>
      <c r="X127" s="212">
        <f t="shared" si="24"/>
        <v>0</v>
      </c>
      <c r="Y127" s="116">
        <f t="shared" si="25"/>
        <v>0</v>
      </c>
      <c r="Z127" s="116">
        <f t="shared" si="31"/>
        <v>0</v>
      </c>
      <c r="AA127" s="116">
        <f t="shared" si="26"/>
        <v>0</v>
      </c>
      <c r="AB127" s="116">
        <f t="shared" si="27"/>
        <v>0</v>
      </c>
      <c r="AC127" s="58" t="str">
        <f t="shared" si="28"/>
        <v>0</v>
      </c>
      <c r="AD127" s="378">
        <f t="shared" si="32"/>
        <v>0</v>
      </c>
      <c r="AE127" s="378" t="str">
        <f t="shared" si="29"/>
        <v>Gabon0</v>
      </c>
      <c r="AF127" s="378">
        <f t="shared" si="33"/>
        <v>0</v>
      </c>
      <c r="AG127" s="378" t="str">
        <f t="shared" si="30"/>
        <v>Autres0</v>
      </c>
    </row>
    <row r="128" spans="1:33" ht="30" x14ac:dyDescent="0.15">
      <c r="A128" s="117">
        <v>119</v>
      </c>
      <c r="B128" s="464" t="str">
        <f t="shared" si="18"/>
        <v>Autres0</v>
      </c>
      <c r="C128" s="358" t="str">
        <f t="shared" si="19"/>
        <v>Gabon0</v>
      </c>
      <c r="D128" s="193" t="str">
        <f t="shared" si="17"/>
        <v/>
      </c>
      <c r="E128" s="201"/>
      <c r="F128" s="200"/>
      <c r="G128" s="200"/>
      <c r="H128" s="380"/>
      <c r="I128" s="380"/>
      <c r="J128" s="397" t="str">
        <f t="shared" si="20"/>
        <v/>
      </c>
      <c r="K128" s="201"/>
      <c r="L128" s="200"/>
      <c r="M128" s="200"/>
      <c r="N128" s="380"/>
      <c r="O128" s="202"/>
      <c r="P128" s="203"/>
      <c r="Q128" s="202"/>
      <c r="R128" s="203"/>
      <c r="S128" s="200"/>
      <c r="T128" s="195"/>
      <c r="U128" s="212">
        <f t="shared" si="21"/>
        <v>0</v>
      </c>
      <c r="V128" s="212">
        <f t="shared" si="22"/>
        <v>0</v>
      </c>
      <c r="W128" s="212">
        <f t="shared" si="23"/>
        <v>0</v>
      </c>
      <c r="X128" s="212">
        <f t="shared" si="24"/>
        <v>0</v>
      </c>
      <c r="Y128" s="116">
        <f t="shared" si="25"/>
        <v>0</v>
      </c>
      <c r="Z128" s="116">
        <f t="shared" si="31"/>
        <v>0</v>
      </c>
      <c r="AA128" s="116">
        <f t="shared" si="26"/>
        <v>0</v>
      </c>
      <c r="AB128" s="116">
        <f t="shared" si="27"/>
        <v>0</v>
      </c>
      <c r="AC128" s="58" t="str">
        <f t="shared" si="28"/>
        <v>0</v>
      </c>
      <c r="AD128" s="378">
        <f t="shared" si="32"/>
        <v>0</v>
      </c>
      <c r="AE128" s="378" t="str">
        <f t="shared" si="29"/>
        <v>Gabon0</v>
      </c>
      <c r="AF128" s="378">
        <f t="shared" si="33"/>
        <v>0</v>
      </c>
      <c r="AG128" s="378" t="str">
        <f t="shared" si="30"/>
        <v>Autres0</v>
      </c>
    </row>
    <row r="129" spans="1:33" ht="30" x14ac:dyDescent="0.15">
      <c r="A129" s="117">
        <v>120</v>
      </c>
      <c r="B129" s="464" t="str">
        <f t="shared" si="18"/>
        <v>Autres0</v>
      </c>
      <c r="C129" s="358" t="str">
        <f t="shared" si="19"/>
        <v>Gabon0</v>
      </c>
      <c r="D129" s="193" t="str">
        <f t="shared" si="17"/>
        <v/>
      </c>
      <c r="E129" s="201"/>
      <c r="F129" s="200"/>
      <c r="G129" s="200"/>
      <c r="H129" s="380"/>
      <c r="I129" s="380"/>
      <c r="J129" s="397" t="str">
        <f t="shared" si="20"/>
        <v/>
      </c>
      <c r="K129" s="201"/>
      <c r="L129" s="200"/>
      <c r="M129" s="200"/>
      <c r="N129" s="380"/>
      <c r="O129" s="202"/>
      <c r="P129" s="203"/>
      <c r="Q129" s="202"/>
      <c r="R129" s="203"/>
      <c r="S129" s="200"/>
      <c r="T129" s="195"/>
      <c r="U129" s="212">
        <f t="shared" si="21"/>
        <v>0</v>
      </c>
      <c r="V129" s="212">
        <f t="shared" si="22"/>
        <v>0</v>
      </c>
      <c r="W129" s="212">
        <f t="shared" si="23"/>
        <v>0</v>
      </c>
      <c r="X129" s="212">
        <f t="shared" si="24"/>
        <v>0</v>
      </c>
      <c r="Y129" s="116">
        <f t="shared" si="25"/>
        <v>0</v>
      </c>
      <c r="Z129" s="116">
        <f t="shared" si="31"/>
        <v>0</v>
      </c>
      <c r="AA129" s="116">
        <f t="shared" si="26"/>
        <v>0</v>
      </c>
      <c r="AB129" s="116">
        <f t="shared" si="27"/>
        <v>0</v>
      </c>
      <c r="AC129" s="58" t="str">
        <f t="shared" si="28"/>
        <v>0</v>
      </c>
      <c r="AD129" s="378">
        <f t="shared" si="32"/>
        <v>0</v>
      </c>
      <c r="AE129" s="378" t="str">
        <f t="shared" si="29"/>
        <v>Gabon0</v>
      </c>
      <c r="AF129" s="378">
        <f t="shared" si="33"/>
        <v>0</v>
      </c>
      <c r="AG129" s="378" t="str">
        <f t="shared" si="30"/>
        <v>Autres0</v>
      </c>
    </row>
    <row r="130" spans="1:33" ht="30" x14ac:dyDescent="0.15">
      <c r="A130" s="117">
        <v>121</v>
      </c>
      <c r="B130" s="464" t="str">
        <f t="shared" si="18"/>
        <v>Autres0</v>
      </c>
      <c r="C130" s="358" t="str">
        <f t="shared" si="19"/>
        <v>Gabon0</v>
      </c>
      <c r="D130" s="193" t="str">
        <f t="shared" si="17"/>
        <v/>
      </c>
      <c r="E130" s="201"/>
      <c r="F130" s="200"/>
      <c r="G130" s="200"/>
      <c r="H130" s="380"/>
      <c r="I130" s="380"/>
      <c r="J130" s="397" t="str">
        <f t="shared" si="20"/>
        <v/>
      </c>
      <c r="K130" s="201"/>
      <c r="L130" s="200"/>
      <c r="M130" s="200"/>
      <c r="N130" s="380"/>
      <c r="O130" s="202"/>
      <c r="P130" s="203"/>
      <c r="Q130" s="202"/>
      <c r="R130" s="203"/>
      <c r="S130" s="200"/>
      <c r="T130" s="195"/>
      <c r="U130" s="212">
        <f t="shared" si="21"/>
        <v>0</v>
      </c>
      <c r="V130" s="212">
        <f t="shared" si="22"/>
        <v>0</v>
      </c>
      <c r="W130" s="212">
        <f t="shared" si="23"/>
        <v>0</v>
      </c>
      <c r="X130" s="212">
        <f t="shared" si="24"/>
        <v>0</v>
      </c>
      <c r="Y130" s="116">
        <f t="shared" si="25"/>
        <v>0</v>
      </c>
      <c r="Z130" s="116">
        <f t="shared" si="31"/>
        <v>0</v>
      </c>
      <c r="AA130" s="116">
        <f t="shared" si="26"/>
        <v>0</v>
      </c>
      <c r="AB130" s="116">
        <f t="shared" si="27"/>
        <v>0</v>
      </c>
      <c r="AC130" s="58" t="str">
        <f t="shared" si="28"/>
        <v>0</v>
      </c>
      <c r="AD130" s="378">
        <f t="shared" si="32"/>
        <v>0</v>
      </c>
      <c r="AE130" s="378" t="str">
        <f t="shared" si="29"/>
        <v>Gabon0</v>
      </c>
      <c r="AF130" s="378">
        <f t="shared" si="33"/>
        <v>0</v>
      </c>
      <c r="AG130" s="378" t="str">
        <f t="shared" si="30"/>
        <v>Autres0</v>
      </c>
    </row>
    <row r="131" spans="1:33" ht="30" x14ac:dyDescent="0.15">
      <c r="A131" s="117">
        <v>122</v>
      </c>
      <c r="B131" s="464" t="str">
        <f t="shared" si="18"/>
        <v>Autres0</v>
      </c>
      <c r="C131" s="358" t="str">
        <f t="shared" si="19"/>
        <v>Gabon0</v>
      </c>
      <c r="D131" s="193" t="str">
        <f t="shared" si="17"/>
        <v/>
      </c>
      <c r="E131" s="201"/>
      <c r="F131" s="200"/>
      <c r="G131" s="200"/>
      <c r="H131" s="380"/>
      <c r="I131" s="380"/>
      <c r="J131" s="397" t="str">
        <f t="shared" si="20"/>
        <v/>
      </c>
      <c r="K131" s="201"/>
      <c r="L131" s="200"/>
      <c r="M131" s="200"/>
      <c r="N131" s="380"/>
      <c r="O131" s="202"/>
      <c r="P131" s="203"/>
      <c r="Q131" s="202"/>
      <c r="R131" s="203"/>
      <c r="S131" s="200"/>
      <c r="T131" s="195"/>
      <c r="U131" s="212">
        <f t="shared" si="21"/>
        <v>0</v>
      </c>
      <c r="V131" s="212">
        <f t="shared" si="22"/>
        <v>0</v>
      </c>
      <c r="W131" s="212">
        <f t="shared" si="23"/>
        <v>0</v>
      </c>
      <c r="X131" s="212">
        <f t="shared" si="24"/>
        <v>0</v>
      </c>
      <c r="Y131" s="116">
        <f t="shared" si="25"/>
        <v>0</v>
      </c>
      <c r="Z131" s="116">
        <f t="shared" si="31"/>
        <v>0</v>
      </c>
      <c r="AA131" s="116">
        <f t="shared" si="26"/>
        <v>0</v>
      </c>
      <c r="AB131" s="116">
        <f t="shared" si="27"/>
        <v>0</v>
      </c>
      <c r="AC131" s="58" t="str">
        <f t="shared" si="28"/>
        <v>0</v>
      </c>
      <c r="AD131" s="378">
        <f t="shared" si="32"/>
        <v>0</v>
      </c>
      <c r="AE131" s="378" t="str">
        <f t="shared" si="29"/>
        <v>Gabon0</v>
      </c>
      <c r="AF131" s="378">
        <f t="shared" si="33"/>
        <v>0</v>
      </c>
      <c r="AG131" s="378" t="str">
        <f t="shared" si="30"/>
        <v>Autres0</v>
      </c>
    </row>
    <row r="132" spans="1:33" ht="30" x14ac:dyDescent="0.15">
      <c r="A132" s="117">
        <v>123</v>
      </c>
      <c r="B132" s="464" t="str">
        <f t="shared" si="18"/>
        <v>Autres0</v>
      </c>
      <c r="C132" s="358" t="str">
        <f t="shared" si="19"/>
        <v>Gabon0</v>
      </c>
      <c r="D132" s="193" t="str">
        <f t="shared" si="17"/>
        <v/>
      </c>
      <c r="E132" s="201"/>
      <c r="F132" s="200"/>
      <c r="G132" s="200"/>
      <c r="H132" s="380"/>
      <c r="I132" s="380"/>
      <c r="J132" s="397" t="str">
        <f t="shared" si="20"/>
        <v/>
      </c>
      <c r="K132" s="201"/>
      <c r="L132" s="200"/>
      <c r="M132" s="200"/>
      <c r="N132" s="380"/>
      <c r="O132" s="202"/>
      <c r="P132" s="203"/>
      <c r="Q132" s="202"/>
      <c r="R132" s="203"/>
      <c r="S132" s="200"/>
      <c r="T132" s="195"/>
      <c r="U132" s="212">
        <f t="shared" si="21"/>
        <v>0</v>
      </c>
      <c r="V132" s="212">
        <f t="shared" si="22"/>
        <v>0</v>
      </c>
      <c r="W132" s="212">
        <f t="shared" si="23"/>
        <v>0</v>
      </c>
      <c r="X132" s="212">
        <f t="shared" si="24"/>
        <v>0</v>
      </c>
      <c r="Y132" s="116">
        <f t="shared" si="25"/>
        <v>0</v>
      </c>
      <c r="Z132" s="116">
        <f t="shared" si="31"/>
        <v>0</v>
      </c>
      <c r="AA132" s="116">
        <f t="shared" si="26"/>
        <v>0</v>
      </c>
      <c r="AB132" s="116">
        <f t="shared" si="27"/>
        <v>0</v>
      </c>
      <c r="AC132" s="58" t="str">
        <f t="shared" si="28"/>
        <v>0</v>
      </c>
      <c r="AD132" s="378">
        <f t="shared" si="32"/>
        <v>0</v>
      </c>
      <c r="AE132" s="378" t="str">
        <f t="shared" si="29"/>
        <v>Gabon0</v>
      </c>
      <c r="AF132" s="378">
        <f t="shared" si="33"/>
        <v>0</v>
      </c>
      <c r="AG132" s="378" t="str">
        <f t="shared" si="30"/>
        <v>Autres0</v>
      </c>
    </row>
    <row r="133" spans="1:33" ht="30" x14ac:dyDescent="0.15">
      <c r="A133" s="117">
        <v>124</v>
      </c>
      <c r="B133" s="464" t="str">
        <f t="shared" si="18"/>
        <v>Autres0</v>
      </c>
      <c r="C133" s="358" t="str">
        <f t="shared" si="19"/>
        <v>Gabon0</v>
      </c>
      <c r="D133" s="193" t="str">
        <f t="shared" si="17"/>
        <v/>
      </c>
      <c r="E133" s="201"/>
      <c r="F133" s="200"/>
      <c r="G133" s="200"/>
      <c r="H133" s="380"/>
      <c r="I133" s="380"/>
      <c r="J133" s="397" t="str">
        <f t="shared" si="20"/>
        <v/>
      </c>
      <c r="K133" s="201"/>
      <c r="L133" s="200"/>
      <c r="M133" s="200"/>
      <c r="N133" s="380"/>
      <c r="O133" s="202"/>
      <c r="P133" s="203"/>
      <c r="Q133" s="202"/>
      <c r="R133" s="203"/>
      <c r="S133" s="200"/>
      <c r="T133" s="195"/>
      <c r="U133" s="212">
        <f t="shared" si="21"/>
        <v>0</v>
      </c>
      <c r="V133" s="212">
        <f t="shared" si="22"/>
        <v>0</v>
      </c>
      <c r="W133" s="212">
        <f t="shared" si="23"/>
        <v>0</v>
      </c>
      <c r="X133" s="212">
        <f t="shared" si="24"/>
        <v>0</v>
      </c>
      <c r="Y133" s="116">
        <f t="shared" si="25"/>
        <v>0</v>
      </c>
      <c r="Z133" s="116">
        <f t="shared" si="31"/>
        <v>0</v>
      </c>
      <c r="AA133" s="116">
        <f t="shared" si="26"/>
        <v>0</v>
      </c>
      <c r="AB133" s="116">
        <f t="shared" si="27"/>
        <v>0</v>
      </c>
      <c r="AC133" s="58" t="str">
        <f t="shared" si="28"/>
        <v>0</v>
      </c>
      <c r="AD133" s="378">
        <f t="shared" si="32"/>
        <v>0</v>
      </c>
      <c r="AE133" s="378" t="str">
        <f t="shared" si="29"/>
        <v>Gabon0</v>
      </c>
      <c r="AF133" s="378">
        <f t="shared" si="33"/>
        <v>0</v>
      </c>
      <c r="AG133" s="378" t="str">
        <f t="shared" si="30"/>
        <v>Autres0</v>
      </c>
    </row>
    <row r="134" spans="1:33" ht="30" x14ac:dyDescent="0.15">
      <c r="A134" s="117">
        <v>125</v>
      </c>
      <c r="B134" s="464" t="str">
        <f t="shared" si="18"/>
        <v>Autres0</v>
      </c>
      <c r="C134" s="358" t="str">
        <f t="shared" si="19"/>
        <v>Gabon0</v>
      </c>
      <c r="D134" s="193" t="str">
        <f t="shared" si="17"/>
        <v/>
      </c>
      <c r="E134" s="201"/>
      <c r="F134" s="200"/>
      <c r="G134" s="200"/>
      <c r="H134" s="380"/>
      <c r="I134" s="380"/>
      <c r="J134" s="397" t="str">
        <f t="shared" si="20"/>
        <v/>
      </c>
      <c r="K134" s="201"/>
      <c r="L134" s="200"/>
      <c r="M134" s="200"/>
      <c r="N134" s="380"/>
      <c r="O134" s="202"/>
      <c r="P134" s="203"/>
      <c r="Q134" s="202"/>
      <c r="R134" s="203"/>
      <c r="S134" s="200"/>
      <c r="T134" s="195"/>
      <c r="U134" s="212">
        <f t="shared" si="21"/>
        <v>0</v>
      </c>
      <c r="V134" s="212">
        <f t="shared" si="22"/>
        <v>0</v>
      </c>
      <c r="W134" s="212">
        <f t="shared" si="23"/>
        <v>0</v>
      </c>
      <c r="X134" s="212">
        <f t="shared" si="24"/>
        <v>0</v>
      </c>
      <c r="Y134" s="116">
        <f t="shared" si="25"/>
        <v>0</v>
      </c>
      <c r="Z134" s="116">
        <f t="shared" si="31"/>
        <v>0</v>
      </c>
      <c r="AA134" s="116">
        <f t="shared" si="26"/>
        <v>0</v>
      </c>
      <c r="AB134" s="116">
        <f t="shared" si="27"/>
        <v>0</v>
      </c>
      <c r="AC134" s="58" t="str">
        <f t="shared" si="28"/>
        <v>0</v>
      </c>
      <c r="AD134" s="378">
        <f t="shared" si="32"/>
        <v>0</v>
      </c>
      <c r="AE134" s="378" t="str">
        <f t="shared" si="29"/>
        <v>Gabon0</v>
      </c>
      <c r="AF134" s="378">
        <f t="shared" si="33"/>
        <v>0</v>
      </c>
      <c r="AG134" s="378" t="str">
        <f t="shared" si="30"/>
        <v>Autres0</v>
      </c>
    </row>
    <row r="135" spans="1:33" ht="30" x14ac:dyDescent="0.15">
      <c r="A135" s="117">
        <v>126</v>
      </c>
      <c r="B135" s="464" t="str">
        <f t="shared" si="18"/>
        <v>Autres0</v>
      </c>
      <c r="C135" s="358" t="str">
        <f t="shared" si="19"/>
        <v>Gabon0</v>
      </c>
      <c r="D135" s="193" t="str">
        <f t="shared" si="17"/>
        <v/>
      </c>
      <c r="E135" s="201"/>
      <c r="F135" s="200"/>
      <c r="G135" s="200"/>
      <c r="H135" s="380"/>
      <c r="I135" s="380"/>
      <c r="J135" s="397" t="str">
        <f t="shared" si="20"/>
        <v/>
      </c>
      <c r="K135" s="201"/>
      <c r="L135" s="200"/>
      <c r="M135" s="200"/>
      <c r="N135" s="380"/>
      <c r="O135" s="202"/>
      <c r="P135" s="203"/>
      <c r="Q135" s="202"/>
      <c r="R135" s="203"/>
      <c r="S135" s="200"/>
      <c r="T135" s="195"/>
      <c r="U135" s="212">
        <f t="shared" si="21"/>
        <v>0</v>
      </c>
      <c r="V135" s="212">
        <f t="shared" si="22"/>
        <v>0</v>
      </c>
      <c r="W135" s="212">
        <f t="shared" si="23"/>
        <v>0</v>
      </c>
      <c r="X135" s="212">
        <f t="shared" si="24"/>
        <v>0</v>
      </c>
      <c r="Y135" s="116">
        <f t="shared" si="25"/>
        <v>0</v>
      </c>
      <c r="Z135" s="116">
        <f t="shared" si="31"/>
        <v>0</v>
      </c>
      <c r="AA135" s="116">
        <f t="shared" si="26"/>
        <v>0</v>
      </c>
      <c r="AB135" s="116">
        <f t="shared" si="27"/>
        <v>0</v>
      </c>
      <c r="AC135" s="58" t="str">
        <f t="shared" si="28"/>
        <v>0</v>
      </c>
      <c r="AD135" s="378">
        <f t="shared" si="32"/>
        <v>0</v>
      </c>
      <c r="AE135" s="378" t="str">
        <f t="shared" si="29"/>
        <v>Gabon0</v>
      </c>
      <c r="AF135" s="378">
        <f t="shared" si="33"/>
        <v>0</v>
      </c>
      <c r="AG135" s="378" t="str">
        <f t="shared" si="30"/>
        <v>Autres0</v>
      </c>
    </row>
    <row r="136" spans="1:33" ht="30" x14ac:dyDescent="0.15">
      <c r="A136" s="117">
        <v>127</v>
      </c>
      <c r="B136" s="464" t="str">
        <f t="shared" si="18"/>
        <v>Autres0</v>
      </c>
      <c r="C136" s="358" t="str">
        <f t="shared" si="19"/>
        <v>Gabon0</v>
      </c>
      <c r="D136" s="193" t="str">
        <f t="shared" si="17"/>
        <v/>
      </c>
      <c r="E136" s="201"/>
      <c r="F136" s="200"/>
      <c r="G136" s="200"/>
      <c r="H136" s="380"/>
      <c r="I136" s="380"/>
      <c r="J136" s="397" t="str">
        <f t="shared" si="20"/>
        <v/>
      </c>
      <c r="K136" s="201"/>
      <c r="L136" s="200"/>
      <c r="M136" s="200"/>
      <c r="N136" s="380"/>
      <c r="O136" s="202"/>
      <c r="P136" s="203"/>
      <c r="Q136" s="202"/>
      <c r="R136" s="203"/>
      <c r="S136" s="200"/>
      <c r="T136" s="195"/>
      <c r="U136" s="212">
        <f t="shared" si="21"/>
        <v>0</v>
      </c>
      <c r="V136" s="212">
        <f t="shared" si="22"/>
        <v>0</v>
      </c>
      <c r="W136" s="212">
        <f t="shared" si="23"/>
        <v>0</v>
      </c>
      <c r="X136" s="212">
        <f t="shared" si="24"/>
        <v>0</v>
      </c>
      <c r="Y136" s="116">
        <f t="shared" si="25"/>
        <v>0</v>
      </c>
      <c r="Z136" s="116">
        <f t="shared" si="31"/>
        <v>0</v>
      </c>
      <c r="AA136" s="116">
        <f t="shared" si="26"/>
        <v>0</v>
      </c>
      <c r="AB136" s="116">
        <f t="shared" si="27"/>
        <v>0</v>
      </c>
      <c r="AC136" s="58" t="str">
        <f t="shared" si="28"/>
        <v>0</v>
      </c>
      <c r="AD136" s="378">
        <f t="shared" si="32"/>
        <v>0</v>
      </c>
      <c r="AE136" s="378" t="str">
        <f t="shared" si="29"/>
        <v>Gabon0</v>
      </c>
      <c r="AF136" s="378">
        <f t="shared" si="33"/>
        <v>0</v>
      </c>
      <c r="AG136" s="378" t="str">
        <f t="shared" si="30"/>
        <v>Autres0</v>
      </c>
    </row>
    <row r="137" spans="1:33" ht="30" x14ac:dyDescent="0.15">
      <c r="A137" s="117">
        <v>128</v>
      </c>
      <c r="B137" s="464" t="str">
        <f t="shared" si="18"/>
        <v>Autres0</v>
      </c>
      <c r="C137" s="358" t="str">
        <f t="shared" si="19"/>
        <v>Gabon0</v>
      </c>
      <c r="D137" s="193" t="str">
        <f t="shared" si="17"/>
        <v/>
      </c>
      <c r="E137" s="201"/>
      <c r="F137" s="200"/>
      <c r="G137" s="200"/>
      <c r="H137" s="380"/>
      <c r="I137" s="380"/>
      <c r="J137" s="397" t="str">
        <f t="shared" si="20"/>
        <v/>
      </c>
      <c r="K137" s="201"/>
      <c r="L137" s="200"/>
      <c r="M137" s="200"/>
      <c r="N137" s="380"/>
      <c r="O137" s="202"/>
      <c r="P137" s="203"/>
      <c r="Q137" s="202"/>
      <c r="R137" s="203"/>
      <c r="S137" s="200"/>
      <c r="T137" s="195"/>
      <c r="U137" s="212">
        <f t="shared" si="21"/>
        <v>0</v>
      </c>
      <c r="V137" s="212">
        <f t="shared" si="22"/>
        <v>0</v>
      </c>
      <c r="W137" s="212">
        <f t="shared" si="23"/>
        <v>0</v>
      </c>
      <c r="X137" s="212">
        <f t="shared" si="24"/>
        <v>0</v>
      </c>
      <c r="Y137" s="116">
        <f t="shared" si="25"/>
        <v>0</v>
      </c>
      <c r="Z137" s="116">
        <f t="shared" si="31"/>
        <v>0</v>
      </c>
      <c r="AA137" s="116">
        <f t="shared" si="26"/>
        <v>0</v>
      </c>
      <c r="AB137" s="116">
        <f t="shared" si="27"/>
        <v>0</v>
      </c>
      <c r="AC137" s="58" t="str">
        <f t="shared" si="28"/>
        <v>0</v>
      </c>
      <c r="AD137" s="378">
        <f t="shared" si="32"/>
        <v>0</v>
      </c>
      <c r="AE137" s="378" t="str">
        <f t="shared" si="29"/>
        <v>Gabon0</v>
      </c>
      <c r="AF137" s="378">
        <f t="shared" si="33"/>
        <v>0</v>
      </c>
      <c r="AG137" s="378" t="str">
        <f t="shared" si="30"/>
        <v>Autres0</v>
      </c>
    </row>
    <row r="138" spans="1:33" ht="30" x14ac:dyDescent="0.15">
      <c r="A138" s="117">
        <v>129</v>
      </c>
      <c r="B138" s="464" t="str">
        <f t="shared" si="18"/>
        <v>Autres0</v>
      </c>
      <c r="C138" s="358" t="str">
        <f t="shared" si="19"/>
        <v>Gabon0</v>
      </c>
      <c r="D138" s="193" t="str">
        <f t="shared" ref="D138:D201" si="34">E138&amp;J138</f>
        <v/>
      </c>
      <c r="E138" s="201"/>
      <c r="F138" s="200"/>
      <c r="G138" s="200"/>
      <c r="H138" s="380"/>
      <c r="I138" s="380"/>
      <c r="J138" s="397" t="str">
        <f t="shared" si="20"/>
        <v/>
      </c>
      <c r="K138" s="201"/>
      <c r="L138" s="200"/>
      <c r="M138" s="200"/>
      <c r="N138" s="380"/>
      <c r="O138" s="202"/>
      <c r="P138" s="203"/>
      <c r="Q138" s="202"/>
      <c r="R138" s="203"/>
      <c r="S138" s="200"/>
      <c r="T138" s="195"/>
      <c r="U138" s="212">
        <f t="shared" si="21"/>
        <v>0</v>
      </c>
      <c r="V138" s="212">
        <f t="shared" si="22"/>
        <v>0</v>
      </c>
      <c r="W138" s="212">
        <f t="shared" si="23"/>
        <v>0</v>
      </c>
      <c r="X138" s="212">
        <f t="shared" si="24"/>
        <v>0</v>
      </c>
      <c r="Y138" s="116">
        <f t="shared" si="25"/>
        <v>0</v>
      </c>
      <c r="Z138" s="116">
        <f t="shared" si="31"/>
        <v>0</v>
      </c>
      <c r="AA138" s="116">
        <f t="shared" si="26"/>
        <v>0</v>
      </c>
      <c r="AB138" s="116">
        <f t="shared" si="27"/>
        <v>0</v>
      </c>
      <c r="AC138" s="58" t="str">
        <f t="shared" si="28"/>
        <v>0</v>
      </c>
      <c r="AD138" s="378">
        <f t="shared" si="32"/>
        <v>0</v>
      </c>
      <c r="AE138" s="378" t="str">
        <f t="shared" si="29"/>
        <v>Gabon0</v>
      </c>
      <c r="AF138" s="378">
        <f t="shared" si="33"/>
        <v>0</v>
      </c>
      <c r="AG138" s="378" t="str">
        <f t="shared" si="30"/>
        <v>Autres0</v>
      </c>
    </row>
    <row r="139" spans="1:33" ht="30" x14ac:dyDescent="0.15">
      <c r="A139" s="117">
        <v>130</v>
      </c>
      <c r="B139" s="464" t="str">
        <f t="shared" ref="B139:B202" si="35">AG139</f>
        <v>Autres0</v>
      </c>
      <c r="C139" s="358" t="str">
        <f t="shared" ref="C139:C202" si="36">AE139</f>
        <v>Gabon0</v>
      </c>
      <c r="D139" s="193" t="str">
        <f t="shared" si="34"/>
        <v/>
      </c>
      <c r="E139" s="201"/>
      <c r="F139" s="200"/>
      <c r="G139" s="200"/>
      <c r="H139" s="380"/>
      <c r="I139" s="380"/>
      <c r="J139" s="397" t="str">
        <f t="shared" ref="J139:J158" si="37">IFERROR(VLOOKUP(I139,$BH$10:$BI$12,2,FALSE),"")</f>
        <v/>
      </c>
      <c r="K139" s="201"/>
      <c r="L139" s="200"/>
      <c r="M139" s="200"/>
      <c r="N139" s="380"/>
      <c r="O139" s="202"/>
      <c r="P139" s="203"/>
      <c r="Q139" s="202"/>
      <c r="R139" s="203"/>
      <c r="S139" s="200"/>
      <c r="T139" s="195"/>
      <c r="U139" s="212">
        <f t="shared" ref="U139:U158" si="38">IF(S139="Oui",T139*$U$5,0)</f>
        <v>0</v>
      </c>
      <c r="V139" s="212">
        <f t="shared" ref="V139:V158" si="39">IF(S139="Oui",0,T139*$V$5)</f>
        <v>0</v>
      </c>
      <c r="W139" s="212">
        <f t="shared" ref="W139:W202" si="40">IF(N139="Gabon",0,T139*$W$5)</f>
        <v>0</v>
      </c>
      <c r="X139" s="212">
        <f t="shared" ref="X139:X202" si="41">IF(S139="Oui",T139+U139,T139)</f>
        <v>0</v>
      </c>
      <c r="Y139" s="116">
        <f t="shared" ref="Y139:Y202" si="42">IF(AND(S139="Non",N139="Gabon"),1,0)</f>
        <v>0</v>
      </c>
      <c r="Z139" s="116">
        <f t="shared" si="31"/>
        <v>0</v>
      </c>
      <c r="AA139" s="116">
        <f t="shared" ref="AA139:AA202" si="43">IF(N139="Gabon",1,0)</f>
        <v>0</v>
      </c>
      <c r="AB139" s="116">
        <f t="shared" ref="AB139:AB202" si="44">IF(N139&lt;&gt;"",IF(N139&lt;&gt;"Gabon",1,0),0)</f>
        <v>0</v>
      </c>
      <c r="AC139" s="58" t="str">
        <f t="shared" ref="AC139:AC202" si="45">S139&amp;-Z139</f>
        <v>0</v>
      </c>
      <c r="AD139" s="378">
        <f t="shared" si="32"/>
        <v>0</v>
      </c>
      <c r="AE139" s="378" t="str">
        <f t="shared" ref="AE139:AE202" si="46">"Gabon"&amp;AD139</f>
        <v>Gabon0</v>
      </c>
      <c r="AF139" s="378">
        <f t="shared" si="33"/>
        <v>0</v>
      </c>
      <c r="AG139" s="378" t="str">
        <f t="shared" ref="AG139:AG202" si="47">"Autres"&amp;AF139</f>
        <v>Autres0</v>
      </c>
    </row>
    <row r="140" spans="1:33" ht="30" x14ac:dyDescent="0.15">
      <c r="A140" s="117">
        <v>131</v>
      </c>
      <c r="B140" s="464" t="str">
        <f t="shared" si="35"/>
        <v>Autres0</v>
      </c>
      <c r="C140" s="358" t="str">
        <f t="shared" si="36"/>
        <v>Gabon0</v>
      </c>
      <c r="D140" s="193" t="str">
        <f t="shared" si="34"/>
        <v/>
      </c>
      <c r="E140" s="201"/>
      <c r="F140" s="200"/>
      <c r="G140" s="200"/>
      <c r="H140" s="380"/>
      <c r="I140" s="380"/>
      <c r="J140" s="397" t="str">
        <f t="shared" si="37"/>
        <v/>
      </c>
      <c r="K140" s="201"/>
      <c r="L140" s="200"/>
      <c r="M140" s="200"/>
      <c r="N140" s="380"/>
      <c r="O140" s="202"/>
      <c r="P140" s="203"/>
      <c r="Q140" s="202"/>
      <c r="R140" s="203"/>
      <c r="S140" s="200"/>
      <c r="T140" s="195"/>
      <c r="U140" s="212">
        <f t="shared" si="38"/>
        <v>0</v>
      </c>
      <c r="V140" s="212">
        <f t="shared" si="39"/>
        <v>0</v>
      </c>
      <c r="W140" s="212">
        <f t="shared" si="40"/>
        <v>0</v>
      </c>
      <c r="X140" s="212">
        <f t="shared" si="41"/>
        <v>0</v>
      </c>
      <c r="Y140" s="116">
        <f t="shared" si="42"/>
        <v>0</v>
      </c>
      <c r="Z140" s="116">
        <f t="shared" ref="Z140:Z158" si="48">Z139+Y140</f>
        <v>0</v>
      </c>
      <c r="AA140" s="116">
        <f t="shared" si="43"/>
        <v>0</v>
      </c>
      <c r="AB140" s="116">
        <f t="shared" si="44"/>
        <v>0</v>
      </c>
      <c r="AC140" s="58" t="str">
        <f t="shared" si="45"/>
        <v>0</v>
      </c>
      <c r="AD140" s="378">
        <f t="shared" ref="AD140:AD203" si="49">AD139+AA140</f>
        <v>0</v>
      </c>
      <c r="AE140" s="378" t="str">
        <f t="shared" si="46"/>
        <v>Gabon0</v>
      </c>
      <c r="AF140" s="378">
        <f t="shared" ref="AF140:AF203" si="50">AF139+AB140</f>
        <v>0</v>
      </c>
      <c r="AG140" s="378" t="str">
        <f t="shared" si="47"/>
        <v>Autres0</v>
      </c>
    </row>
    <row r="141" spans="1:33" ht="30" x14ac:dyDescent="0.15">
      <c r="A141" s="117">
        <v>132</v>
      </c>
      <c r="B141" s="464" t="str">
        <f t="shared" si="35"/>
        <v>Autres0</v>
      </c>
      <c r="C141" s="358" t="str">
        <f t="shared" si="36"/>
        <v>Gabon0</v>
      </c>
      <c r="D141" s="193" t="str">
        <f t="shared" si="34"/>
        <v/>
      </c>
      <c r="E141" s="201"/>
      <c r="F141" s="200"/>
      <c r="G141" s="200"/>
      <c r="H141" s="380"/>
      <c r="I141" s="380"/>
      <c r="J141" s="397" t="str">
        <f t="shared" si="37"/>
        <v/>
      </c>
      <c r="K141" s="201"/>
      <c r="L141" s="200"/>
      <c r="M141" s="200"/>
      <c r="N141" s="380"/>
      <c r="O141" s="202"/>
      <c r="P141" s="203"/>
      <c r="Q141" s="202"/>
      <c r="R141" s="203"/>
      <c r="S141" s="200"/>
      <c r="T141" s="195"/>
      <c r="U141" s="212">
        <f t="shared" si="38"/>
        <v>0</v>
      </c>
      <c r="V141" s="212">
        <f t="shared" si="39"/>
        <v>0</v>
      </c>
      <c r="W141" s="212">
        <f t="shared" si="40"/>
        <v>0</v>
      </c>
      <c r="X141" s="212">
        <f t="shared" si="41"/>
        <v>0</v>
      </c>
      <c r="Y141" s="116">
        <f t="shared" si="42"/>
        <v>0</v>
      </c>
      <c r="Z141" s="116">
        <f t="shared" si="48"/>
        <v>0</v>
      </c>
      <c r="AA141" s="116">
        <f t="shared" si="43"/>
        <v>0</v>
      </c>
      <c r="AB141" s="116">
        <f t="shared" si="44"/>
        <v>0</v>
      </c>
      <c r="AC141" s="58" t="str">
        <f t="shared" si="45"/>
        <v>0</v>
      </c>
      <c r="AD141" s="378">
        <f t="shared" si="49"/>
        <v>0</v>
      </c>
      <c r="AE141" s="378" t="str">
        <f t="shared" si="46"/>
        <v>Gabon0</v>
      </c>
      <c r="AF141" s="378">
        <f t="shared" si="50"/>
        <v>0</v>
      </c>
      <c r="AG141" s="378" t="str">
        <f t="shared" si="47"/>
        <v>Autres0</v>
      </c>
    </row>
    <row r="142" spans="1:33" ht="30" x14ac:dyDescent="0.15">
      <c r="A142" s="117">
        <v>133</v>
      </c>
      <c r="B142" s="464" t="str">
        <f t="shared" si="35"/>
        <v>Autres0</v>
      </c>
      <c r="C142" s="358" t="str">
        <f t="shared" si="36"/>
        <v>Gabon0</v>
      </c>
      <c r="D142" s="193" t="str">
        <f t="shared" si="34"/>
        <v/>
      </c>
      <c r="E142" s="201"/>
      <c r="F142" s="200"/>
      <c r="G142" s="200"/>
      <c r="H142" s="380"/>
      <c r="I142" s="380"/>
      <c r="J142" s="397" t="str">
        <f t="shared" si="37"/>
        <v/>
      </c>
      <c r="K142" s="201"/>
      <c r="L142" s="200"/>
      <c r="M142" s="200"/>
      <c r="N142" s="380"/>
      <c r="O142" s="202"/>
      <c r="P142" s="203"/>
      <c r="Q142" s="202"/>
      <c r="R142" s="203"/>
      <c r="S142" s="200"/>
      <c r="T142" s="195"/>
      <c r="U142" s="212">
        <f t="shared" si="38"/>
        <v>0</v>
      </c>
      <c r="V142" s="212">
        <f t="shared" si="39"/>
        <v>0</v>
      </c>
      <c r="W142" s="212">
        <f t="shared" si="40"/>
        <v>0</v>
      </c>
      <c r="X142" s="212">
        <f t="shared" si="41"/>
        <v>0</v>
      </c>
      <c r="Y142" s="116">
        <f t="shared" si="42"/>
        <v>0</v>
      </c>
      <c r="Z142" s="116">
        <f t="shared" si="48"/>
        <v>0</v>
      </c>
      <c r="AA142" s="116">
        <f t="shared" si="43"/>
        <v>0</v>
      </c>
      <c r="AB142" s="116">
        <f t="shared" si="44"/>
        <v>0</v>
      </c>
      <c r="AC142" s="58" t="str">
        <f t="shared" si="45"/>
        <v>0</v>
      </c>
      <c r="AD142" s="378">
        <f t="shared" si="49"/>
        <v>0</v>
      </c>
      <c r="AE142" s="378" t="str">
        <f t="shared" si="46"/>
        <v>Gabon0</v>
      </c>
      <c r="AF142" s="378">
        <f t="shared" si="50"/>
        <v>0</v>
      </c>
      <c r="AG142" s="378" t="str">
        <f t="shared" si="47"/>
        <v>Autres0</v>
      </c>
    </row>
    <row r="143" spans="1:33" ht="30" x14ac:dyDescent="0.15">
      <c r="A143" s="117">
        <v>134</v>
      </c>
      <c r="B143" s="464" t="str">
        <f t="shared" si="35"/>
        <v>Autres0</v>
      </c>
      <c r="C143" s="358" t="str">
        <f t="shared" si="36"/>
        <v>Gabon0</v>
      </c>
      <c r="D143" s="193" t="str">
        <f t="shared" si="34"/>
        <v/>
      </c>
      <c r="E143" s="201"/>
      <c r="F143" s="200"/>
      <c r="G143" s="200"/>
      <c r="H143" s="380"/>
      <c r="I143" s="380"/>
      <c r="J143" s="397" t="str">
        <f t="shared" si="37"/>
        <v/>
      </c>
      <c r="K143" s="201"/>
      <c r="L143" s="200"/>
      <c r="M143" s="200"/>
      <c r="N143" s="380"/>
      <c r="O143" s="202"/>
      <c r="P143" s="203"/>
      <c r="Q143" s="202"/>
      <c r="R143" s="203"/>
      <c r="S143" s="200"/>
      <c r="T143" s="195"/>
      <c r="U143" s="212">
        <f t="shared" si="38"/>
        <v>0</v>
      </c>
      <c r="V143" s="212">
        <f t="shared" si="39"/>
        <v>0</v>
      </c>
      <c r="W143" s="212">
        <f t="shared" si="40"/>
        <v>0</v>
      </c>
      <c r="X143" s="212">
        <f t="shared" si="41"/>
        <v>0</v>
      </c>
      <c r="Y143" s="116">
        <f t="shared" si="42"/>
        <v>0</v>
      </c>
      <c r="Z143" s="116">
        <f t="shared" si="48"/>
        <v>0</v>
      </c>
      <c r="AA143" s="116">
        <f t="shared" si="43"/>
        <v>0</v>
      </c>
      <c r="AB143" s="116">
        <f t="shared" si="44"/>
        <v>0</v>
      </c>
      <c r="AC143" s="58" t="str">
        <f t="shared" si="45"/>
        <v>0</v>
      </c>
      <c r="AD143" s="378">
        <f t="shared" si="49"/>
        <v>0</v>
      </c>
      <c r="AE143" s="378" t="str">
        <f t="shared" si="46"/>
        <v>Gabon0</v>
      </c>
      <c r="AF143" s="378">
        <f t="shared" si="50"/>
        <v>0</v>
      </c>
      <c r="AG143" s="378" t="str">
        <f t="shared" si="47"/>
        <v>Autres0</v>
      </c>
    </row>
    <row r="144" spans="1:33" ht="30" x14ac:dyDescent="0.15">
      <c r="A144" s="117">
        <v>135</v>
      </c>
      <c r="B144" s="464" t="str">
        <f t="shared" si="35"/>
        <v>Autres0</v>
      </c>
      <c r="C144" s="358" t="str">
        <f t="shared" si="36"/>
        <v>Gabon0</v>
      </c>
      <c r="D144" s="193" t="str">
        <f t="shared" si="34"/>
        <v/>
      </c>
      <c r="E144" s="201"/>
      <c r="F144" s="200"/>
      <c r="G144" s="200"/>
      <c r="H144" s="380"/>
      <c r="I144" s="380"/>
      <c r="J144" s="397" t="str">
        <f t="shared" si="37"/>
        <v/>
      </c>
      <c r="K144" s="201"/>
      <c r="L144" s="200"/>
      <c r="M144" s="200"/>
      <c r="N144" s="380"/>
      <c r="O144" s="202"/>
      <c r="P144" s="203"/>
      <c r="Q144" s="202"/>
      <c r="R144" s="203"/>
      <c r="S144" s="200"/>
      <c r="T144" s="195"/>
      <c r="U144" s="212">
        <f t="shared" si="38"/>
        <v>0</v>
      </c>
      <c r="V144" s="212">
        <f t="shared" si="39"/>
        <v>0</v>
      </c>
      <c r="W144" s="212">
        <f t="shared" si="40"/>
        <v>0</v>
      </c>
      <c r="X144" s="212">
        <f t="shared" si="41"/>
        <v>0</v>
      </c>
      <c r="Y144" s="116">
        <f t="shared" si="42"/>
        <v>0</v>
      </c>
      <c r="Z144" s="116">
        <f t="shared" si="48"/>
        <v>0</v>
      </c>
      <c r="AA144" s="116">
        <f t="shared" si="43"/>
        <v>0</v>
      </c>
      <c r="AB144" s="116">
        <f t="shared" si="44"/>
        <v>0</v>
      </c>
      <c r="AC144" s="58" t="str">
        <f t="shared" si="45"/>
        <v>0</v>
      </c>
      <c r="AD144" s="378">
        <f t="shared" si="49"/>
        <v>0</v>
      </c>
      <c r="AE144" s="378" t="str">
        <f t="shared" si="46"/>
        <v>Gabon0</v>
      </c>
      <c r="AF144" s="378">
        <f t="shared" si="50"/>
        <v>0</v>
      </c>
      <c r="AG144" s="378" t="str">
        <f t="shared" si="47"/>
        <v>Autres0</v>
      </c>
    </row>
    <row r="145" spans="1:33" ht="30" x14ac:dyDescent="0.15">
      <c r="A145" s="117">
        <v>136</v>
      </c>
      <c r="B145" s="464" t="str">
        <f t="shared" si="35"/>
        <v>Autres0</v>
      </c>
      <c r="C145" s="358" t="str">
        <f t="shared" si="36"/>
        <v>Gabon0</v>
      </c>
      <c r="D145" s="193" t="str">
        <f t="shared" si="34"/>
        <v/>
      </c>
      <c r="E145" s="201"/>
      <c r="F145" s="200"/>
      <c r="G145" s="200"/>
      <c r="H145" s="380"/>
      <c r="I145" s="380"/>
      <c r="J145" s="397" t="str">
        <f t="shared" si="37"/>
        <v/>
      </c>
      <c r="K145" s="201"/>
      <c r="L145" s="200"/>
      <c r="M145" s="200"/>
      <c r="N145" s="380"/>
      <c r="O145" s="202"/>
      <c r="P145" s="203"/>
      <c r="Q145" s="202"/>
      <c r="R145" s="203"/>
      <c r="S145" s="200"/>
      <c r="T145" s="195"/>
      <c r="U145" s="212">
        <f t="shared" si="38"/>
        <v>0</v>
      </c>
      <c r="V145" s="212">
        <f t="shared" si="39"/>
        <v>0</v>
      </c>
      <c r="W145" s="212">
        <f t="shared" si="40"/>
        <v>0</v>
      </c>
      <c r="X145" s="212">
        <f t="shared" si="41"/>
        <v>0</v>
      </c>
      <c r="Y145" s="116">
        <f t="shared" si="42"/>
        <v>0</v>
      </c>
      <c r="Z145" s="116">
        <f t="shared" si="48"/>
        <v>0</v>
      </c>
      <c r="AA145" s="116">
        <f t="shared" si="43"/>
        <v>0</v>
      </c>
      <c r="AB145" s="116">
        <f t="shared" si="44"/>
        <v>0</v>
      </c>
      <c r="AC145" s="58" t="str">
        <f t="shared" si="45"/>
        <v>0</v>
      </c>
      <c r="AD145" s="378">
        <f t="shared" si="49"/>
        <v>0</v>
      </c>
      <c r="AE145" s="378" t="str">
        <f t="shared" si="46"/>
        <v>Gabon0</v>
      </c>
      <c r="AF145" s="378">
        <f t="shared" si="50"/>
        <v>0</v>
      </c>
      <c r="AG145" s="378" t="str">
        <f t="shared" si="47"/>
        <v>Autres0</v>
      </c>
    </row>
    <row r="146" spans="1:33" ht="30" x14ac:dyDescent="0.15">
      <c r="A146" s="117">
        <v>137</v>
      </c>
      <c r="B146" s="464" t="str">
        <f t="shared" si="35"/>
        <v>Autres0</v>
      </c>
      <c r="C146" s="358" t="str">
        <f t="shared" si="36"/>
        <v>Gabon0</v>
      </c>
      <c r="D146" s="193" t="str">
        <f t="shared" si="34"/>
        <v/>
      </c>
      <c r="E146" s="201"/>
      <c r="F146" s="200"/>
      <c r="G146" s="200"/>
      <c r="H146" s="380"/>
      <c r="I146" s="380"/>
      <c r="J146" s="397" t="str">
        <f t="shared" si="37"/>
        <v/>
      </c>
      <c r="K146" s="201"/>
      <c r="L146" s="200"/>
      <c r="M146" s="200"/>
      <c r="N146" s="380"/>
      <c r="O146" s="202"/>
      <c r="P146" s="203"/>
      <c r="Q146" s="202"/>
      <c r="R146" s="203"/>
      <c r="S146" s="200"/>
      <c r="T146" s="195"/>
      <c r="U146" s="212">
        <f t="shared" si="38"/>
        <v>0</v>
      </c>
      <c r="V146" s="212">
        <f t="shared" si="39"/>
        <v>0</v>
      </c>
      <c r="W146" s="212">
        <f t="shared" si="40"/>
        <v>0</v>
      </c>
      <c r="X146" s="212">
        <f t="shared" si="41"/>
        <v>0</v>
      </c>
      <c r="Y146" s="116">
        <f t="shared" si="42"/>
        <v>0</v>
      </c>
      <c r="Z146" s="116">
        <f t="shared" si="48"/>
        <v>0</v>
      </c>
      <c r="AA146" s="116">
        <f t="shared" si="43"/>
        <v>0</v>
      </c>
      <c r="AB146" s="116">
        <f t="shared" si="44"/>
        <v>0</v>
      </c>
      <c r="AC146" s="58" t="str">
        <f t="shared" si="45"/>
        <v>0</v>
      </c>
      <c r="AD146" s="378">
        <f t="shared" si="49"/>
        <v>0</v>
      </c>
      <c r="AE146" s="378" t="str">
        <f t="shared" si="46"/>
        <v>Gabon0</v>
      </c>
      <c r="AF146" s="378">
        <f t="shared" si="50"/>
        <v>0</v>
      </c>
      <c r="AG146" s="378" t="str">
        <f t="shared" si="47"/>
        <v>Autres0</v>
      </c>
    </row>
    <row r="147" spans="1:33" ht="30" x14ac:dyDescent="0.15">
      <c r="A147" s="117">
        <v>138</v>
      </c>
      <c r="B147" s="464" t="str">
        <f t="shared" si="35"/>
        <v>Autres0</v>
      </c>
      <c r="C147" s="358" t="str">
        <f t="shared" si="36"/>
        <v>Gabon0</v>
      </c>
      <c r="D147" s="193" t="str">
        <f t="shared" si="34"/>
        <v/>
      </c>
      <c r="E147" s="201"/>
      <c r="F147" s="200"/>
      <c r="G147" s="200"/>
      <c r="H147" s="380"/>
      <c r="I147" s="380"/>
      <c r="J147" s="397" t="str">
        <f t="shared" si="37"/>
        <v/>
      </c>
      <c r="K147" s="201"/>
      <c r="L147" s="200"/>
      <c r="M147" s="200"/>
      <c r="N147" s="380"/>
      <c r="O147" s="202"/>
      <c r="P147" s="203"/>
      <c r="Q147" s="202"/>
      <c r="R147" s="203"/>
      <c r="S147" s="200"/>
      <c r="T147" s="195"/>
      <c r="U147" s="212">
        <f t="shared" si="38"/>
        <v>0</v>
      </c>
      <c r="V147" s="212">
        <f t="shared" si="39"/>
        <v>0</v>
      </c>
      <c r="W147" s="212">
        <f t="shared" si="40"/>
        <v>0</v>
      </c>
      <c r="X147" s="212">
        <f t="shared" si="41"/>
        <v>0</v>
      </c>
      <c r="Y147" s="116">
        <f t="shared" si="42"/>
        <v>0</v>
      </c>
      <c r="Z147" s="116">
        <f t="shared" si="48"/>
        <v>0</v>
      </c>
      <c r="AA147" s="116">
        <f t="shared" si="43"/>
        <v>0</v>
      </c>
      <c r="AB147" s="116">
        <f t="shared" si="44"/>
        <v>0</v>
      </c>
      <c r="AC147" s="58" t="str">
        <f t="shared" si="45"/>
        <v>0</v>
      </c>
      <c r="AD147" s="378">
        <f t="shared" si="49"/>
        <v>0</v>
      </c>
      <c r="AE147" s="378" t="str">
        <f t="shared" si="46"/>
        <v>Gabon0</v>
      </c>
      <c r="AF147" s="378">
        <f t="shared" si="50"/>
        <v>0</v>
      </c>
      <c r="AG147" s="378" t="str">
        <f t="shared" si="47"/>
        <v>Autres0</v>
      </c>
    </row>
    <row r="148" spans="1:33" ht="30" x14ac:dyDescent="0.15">
      <c r="A148" s="117">
        <v>139</v>
      </c>
      <c r="B148" s="464" t="str">
        <f t="shared" si="35"/>
        <v>Autres0</v>
      </c>
      <c r="C148" s="358" t="str">
        <f t="shared" si="36"/>
        <v>Gabon0</v>
      </c>
      <c r="D148" s="193" t="str">
        <f t="shared" si="34"/>
        <v/>
      </c>
      <c r="E148" s="201"/>
      <c r="F148" s="200"/>
      <c r="G148" s="200"/>
      <c r="H148" s="380"/>
      <c r="I148" s="380"/>
      <c r="J148" s="397" t="str">
        <f t="shared" si="37"/>
        <v/>
      </c>
      <c r="K148" s="201"/>
      <c r="L148" s="200"/>
      <c r="M148" s="200"/>
      <c r="N148" s="380"/>
      <c r="O148" s="202"/>
      <c r="P148" s="203"/>
      <c r="Q148" s="202"/>
      <c r="R148" s="203"/>
      <c r="S148" s="200"/>
      <c r="T148" s="195"/>
      <c r="U148" s="212">
        <f t="shared" si="38"/>
        <v>0</v>
      </c>
      <c r="V148" s="212">
        <f t="shared" si="39"/>
        <v>0</v>
      </c>
      <c r="W148" s="212">
        <f t="shared" si="40"/>
        <v>0</v>
      </c>
      <c r="X148" s="212">
        <f t="shared" si="41"/>
        <v>0</v>
      </c>
      <c r="Y148" s="116">
        <f t="shared" si="42"/>
        <v>0</v>
      </c>
      <c r="Z148" s="116">
        <f t="shared" si="48"/>
        <v>0</v>
      </c>
      <c r="AA148" s="116">
        <f t="shared" si="43"/>
        <v>0</v>
      </c>
      <c r="AB148" s="116">
        <f t="shared" si="44"/>
        <v>0</v>
      </c>
      <c r="AC148" s="58" t="str">
        <f t="shared" si="45"/>
        <v>0</v>
      </c>
      <c r="AD148" s="378">
        <f t="shared" si="49"/>
        <v>0</v>
      </c>
      <c r="AE148" s="378" t="str">
        <f t="shared" si="46"/>
        <v>Gabon0</v>
      </c>
      <c r="AF148" s="378">
        <f t="shared" si="50"/>
        <v>0</v>
      </c>
      <c r="AG148" s="378" t="str">
        <f t="shared" si="47"/>
        <v>Autres0</v>
      </c>
    </row>
    <row r="149" spans="1:33" ht="30" x14ac:dyDescent="0.15">
      <c r="A149" s="117">
        <v>140</v>
      </c>
      <c r="B149" s="464" t="str">
        <f t="shared" si="35"/>
        <v>Autres0</v>
      </c>
      <c r="C149" s="358" t="str">
        <f t="shared" si="36"/>
        <v>Gabon0</v>
      </c>
      <c r="D149" s="193" t="str">
        <f t="shared" si="34"/>
        <v/>
      </c>
      <c r="E149" s="201"/>
      <c r="F149" s="200"/>
      <c r="G149" s="200"/>
      <c r="H149" s="380"/>
      <c r="I149" s="380"/>
      <c r="J149" s="397" t="str">
        <f t="shared" si="37"/>
        <v/>
      </c>
      <c r="K149" s="201"/>
      <c r="L149" s="200"/>
      <c r="M149" s="200"/>
      <c r="N149" s="380"/>
      <c r="O149" s="202"/>
      <c r="P149" s="203"/>
      <c r="Q149" s="202"/>
      <c r="R149" s="203"/>
      <c r="S149" s="200"/>
      <c r="T149" s="195"/>
      <c r="U149" s="212">
        <f t="shared" si="38"/>
        <v>0</v>
      </c>
      <c r="V149" s="212">
        <f t="shared" si="39"/>
        <v>0</v>
      </c>
      <c r="W149" s="212">
        <f t="shared" si="40"/>
        <v>0</v>
      </c>
      <c r="X149" s="212">
        <f t="shared" si="41"/>
        <v>0</v>
      </c>
      <c r="Y149" s="116">
        <f t="shared" si="42"/>
        <v>0</v>
      </c>
      <c r="Z149" s="116">
        <f t="shared" si="48"/>
        <v>0</v>
      </c>
      <c r="AA149" s="116">
        <f t="shared" si="43"/>
        <v>0</v>
      </c>
      <c r="AB149" s="116">
        <f t="shared" si="44"/>
        <v>0</v>
      </c>
      <c r="AC149" s="58" t="str">
        <f t="shared" si="45"/>
        <v>0</v>
      </c>
      <c r="AD149" s="378">
        <f t="shared" si="49"/>
        <v>0</v>
      </c>
      <c r="AE149" s="378" t="str">
        <f t="shared" si="46"/>
        <v>Gabon0</v>
      </c>
      <c r="AF149" s="378">
        <f t="shared" si="50"/>
        <v>0</v>
      </c>
      <c r="AG149" s="378" t="str">
        <f t="shared" si="47"/>
        <v>Autres0</v>
      </c>
    </row>
    <row r="150" spans="1:33" ht="30" x14ac:dyDescent="0.15">
      <c r="A150" s="117">
        <v>141</v>
      </c>
      <c r="B150" s="464" t="str">
        <f t="shared" si="35"/>
        <v>Autres0</v>
      </c>
      <c r="C150" s="358" t="str">
        <f t="shared" si="36"/>
        <v>Gabon0</v>
      </c>
      <c r="D150" s="193" t="str">
        <f t="shared" si="34"/>
        <v/>
      </c>
      <c r="E150" s="201"/>
      <c r="F150" s="200"/>
      <c r="G150" s="200"/>
      <c r="H150" s="380"/>
      <c r="I150" s="380"/>
      <c r="J150" s="397" t="str">
        <f t="shared" si="37"/>
        <v/>
      </c>
      <c r="K150" s="201"/>
      <c r="L150" s="200"/>
      <c r="M150" s="200"/>
      <c r="N150" s="380"/>
      <c r="O150" s="202"/>
      <c r="P150" s="203"/>
      <c r="Q150" s="202"/>
      <c r="R150" s="203"/>
      <c r="S150" s="200"/>
      <c r="T150" s="195"/>
      <c r="U150" s="212">
        <f t="shared" si="38"/>
        <v>0</v>
      </c>
      <c r="V150" s="212">
        <f t="shared" si="39"/>
        <v>0</v>
      </c>
      <c r="W150" s="212">
        <f t="shared" si="40"/>
        <v>0</v>
      </c>
      <c r="X150" s="212">
        <f t="shared" si="41"/>
        <v>0</v>
      </c>
      <c r="Y150" s="116">
        <f t="shared" si="42"/>
        <v>0</v>
      </c>
      <c r="Z150" s="116">
        <f t="shared" si="48"/>
        <v>0</v>
      </c>
      <c r="AA150" s="116">
        <f t="shared" si="43"/>
        <v>0</v>
      </c>
      <c r="AB150" s="116">
        <f t="shared" si="44"/>
        <v>0</v>
      </c>
      <c r="AC150" s="58" t="str">
        <f t="shared" si="45"/>
        <v>0</v>
      </c>
      <c r="AD150" s="378">
        <f t="shared" si="49"/>
        <v>0</v>
      </c>
      <c r="AE150" s="378" t="str">
        <f t="shared" si="46"/>
        <v>Gabon0</v>
      </c>
      <c r="AF150" s="378">
        <f t="shared" si="50"/>
        <v>0</v>
      </c>
      <c r="AG150" s="378" t="str">
        <f t="shared" si="47"/>
        <v>Autres0</v>
      </c>
    </row>
    <row r="151" spans="1:33" ht="30" x14ac:dyDescent="0.15">
      <c r="A151" s="117">
        <v>142</v>
      </c>
      <c r="B151" s="464" t="str">
        <f t="shared" si="35"/>
        <v>Autres0</v>
      </c>
      <c r="C151" s="358" t="str">
        <f t="shared" si="36"/>
        <v>Gabon0</v>
      </c>
      <c r="D151" s="193" t="str">
        <f t="shared" si="34"/>
        <v/>
      </c>
      <c r="E151" s="201"/>
      <c r="F151" s="200"/>
      <c r="G151" s="200"/>
      <c r="H151" s="380"/>
      <c r="I151" s="380"/>
      <c r="J151" s="397" t="str">
        <f t="shared" si="37"/>
        <v/>
      </c>
      <c r="K151" s="201"/>
      <c r="L151" s="200"/>
      <c r="M151" s="200"/>
      <c r="N151" s="380"/>
      <c r="O151" s="202"/>
      <c r="P151" s="203"/>
      <c r="Q151" s="202"/>
      <c r="R151" s="203"/>
      <c r="S151" s="200"/>
      <c r="T151" s="195"/>
      <c r="U151" s="212">
        <f t="shared" si="38"/>
        <v>0</v>
      </c>
      <c r="V151" s="212">
        <f t="shared" si="39"/>
        <v>0</v>
      </c>
      <c r="W151" s="212">
        <f t="shared" si="40"/>
        <v>0</v>
      </c>
      <c r="X151" s="212">
        <f t="shared" si="41"/>
        <v>0</v>
      </c>
      <c r="Y151" s="116">
        <f t="shared" si="42"/>
        <v>0</v>
      </c>
      <c r="Z151" s="116">
        <f t="shared" si="48"/>
        <v>0</v>
      </c>
      <c r="AA151" s="116">
        <f t="shared" si="43"/>
        <v>0</v>
      </c>
      <c r="AB151" s="116">
        <f t="shared" si="44"/>
        <v>0</v>
      </c>
      <c r="AC151" s="58" t="str">
        <f t="shared" si="45"/>
        <v>0</v>
      </c>
      <c r="AD151" s="378">
        <f t="shared" si="49"/>
        <v>0</v>
      </c>
      <c r="AE151" s="378" t="str">
        <f t="shared" si="46"/>
        <v>Gabon0</v>
      </c>
      <c r="AF151" s="378">
        <f t="shared" si="50"/>
        <v>0</v>
      </c>
      <c r="AG151" s="378" t="str">
        <f t="shared" si="47"/>
        <v>Autres0</v>
      </c>
    </row>
    <row r="152" spans="1:33" ht="30" x14ac:dyDescent="0.15">
      <c r="A152" s="117">
        <v>143</v>
      </c>
      <c r="B152" s="464" t="str">
        <f t="shared" si="35"/>
        <v>Autres0</v>
      </c>
      <c r="C152" s="358" t="str">
        <f t="shared" si="36"/>
        <v>Gabon0</v>
      </c>
      <c r="D152" s="193" t="str">
        <f t="shared" si="34"/>
        <v/>
      </c>
      <c r="E152" s="201"/>
      <c r="F152" s="200"/>
      <c r="G152" s="200"/>
      <c r="H152" s="380"/>
      <c r="I152" s="380"/>
      <c r="J152" s="397" t="str">
        <f t="shared" si="37"/>
        <v/>
      </c>
      <c r="K152" s="201"/>
      <c r="L152" s="200"/>
      <c r="M152" s="200"/>
      <c r="N152" s="380"/>
      <c r="O152" s="202"/>
      <c r="P152" s="203"/>
      <c r="Q152" s="202"/>
      <c r="R152" s="203"/>
      <c r="S152" s="200"/>
      <c r="T152" s="195"/>
      <c r="U152" s="212">
        <f t="shared" si="38"/>
        <v>0</v>
      </c>
      <c r="V152" s="212">
        <f t="shared" si="39"/>
        <v>0</v>
      </c>
      <c r="W152" s="212">
        <f t="shared" si="40"/>
        <v>0</v>
      </c>
      <c r="X152" s="212">
        <f t="shared" si="41"/>
        <v>0</v>
      </c>
      <c r="Y152" s="116">
        <f t="shared" si="42"/>
        <v>0</v>
      </c>
      <c r="Z152" s="116">
        <f t="shared" si="48"/>
        <v>0</v>
      </c>
      <c r="AA152" s="116">
        <f t="shared" si="43"/>
        <v>0</v>
      </c>
      <c r="AB152" s="116">
        <f t="shared" si="44"/>
        <v>0</v>
      </c>
      <c r="AC152" s="58" t="str">
        <f t="shared" si="45"/>
        <v>0</v>
      </c>
      <c r="AD152" s="378">
        <f t="shared" si="49"/>
        <v>0</v>
      </c>
      <c r="AE152" s="378" t="str">
        <f t="shared" si="46"/>
        <v>Gabon0</v>
      </c>
      <c r="AF152" s="378">
        <f t="shared" si="50"/>
        <v>0</v>
      </c>
      <c r="AG152" s="378" t="str">
        <f t="shared" si="47"/>
        <v>Autres0</v>
      </c>
    </row>
    <row r="153" spans="1:33" ht="30" x14ac:dyDescent="0.15">
      <c r="A153" s="117">
        <v>144</v>
      </c>
      <c r="B153" s="464" t="str">
        <f t="shared" si="35"/>
        <v>Autres0</v>
      </c>
      <c r="C153" s="358" t="str">
        <f t="shared" si="36"/>
        <v>Gabon0</v>
      </c>
      <c r="D153" s="193" t="str">
        <f t="shared" si="34"/>
        <v/>
      </c>
      <c r="E153" s="201"/>
      <c r="F153" s="200"/>
      <c r="G153" s="200"/>
      <c r="H153" s="380"/>
      <c r="I153" s="380"/>
      <c r="J153" s="397" t="str">
        <f t="shared" si="37"/>
        <v/>
      </c>
      <c r="K153" s="201"/>
      <c r="L153" s="200"/>
      <c r="M153" s="200"/>
      <c r="N153" s="380"/>
      <c r="O153" s="202"/>
      <c r="P153" s="203"/>
      <c r="Q153" s="202"/>
      <c r="R153" s="203"/>
      <c r="S153" s="200"/>
      <c r="T153" s="195"/>
      <c r="U153" s="212">
        <f t="shared" si="38"/>
        <v>0</v>
      </c>
      <c r="V153" s="212">
        <f t="shared" si="39"/>
        <v>0</v>
      </c>
      <c r="W153" s="212">
        <f t="shared" si="40"/>
        <v>0</v>
      </c>
      <c r="X153" s="212">
        <f t="shared" si="41"/>
        <v>0</v>
      </c>
      <c r="Y153" s="116">
        <f t="shared" si="42"/>
        <v>0</v>
      </c>
      <c r="Z153" s="116">
        <f t="shared" si="48"/>
        <v>0</v>
      </c>
      <c r="AA153" s="116">
        <f t="shared" si="43"/>
        <v>0</v>
      </c>
      <c r="AB153" s="116">
        <f t="shared" si="44"/>
        <v>0</v>
      </c>
      <c r="AC153" s="58" t="str">
        <f t="shared" si="45"/>
        <v>0</v>
      </c>
      <c r="AD153" s="378">
        <f t="shared" si="49"/>
        <v>0</v>
      </c>
      <c r="AE153" s="378" t="str">
        <f t="shared" si="46"/>
        <v>Gabon0</v>
      </c>
      <c r="AF153" s="378">
        <f t="shared" si="50"/>
        <v>0</v>
      </c>
      <c r="AG153" s="378" t="str">
        <f t="shared" si="47"/>
        <v>Autres0</v>
      </c>
    </row>
    <row r="154" spans="1:33" ht="30" x14ac:dyDescent="0.15">
      <c r="A154" s="117">
        <v>145</v>
      </c>
      <c r="B154" s="464" t="str">
        <f t="shared" si="35"/>
        <v>Autres0</v>
      </c>
      <c r="C154" s="358" t="str">
        <f t="shared" si="36"/>
        <v>Gabon0</v>
      </c>
      <c r="D154" s="193" t="str">
        <f t="shared" si="34"/>
        <v/>
      </c>
      <c r="E154" s="201"/>
      <c r="F154" s="200"/>
      <c r="G154" s="200"/>
      <c r="H154" s="380"/>
      <c r="I154" s="380"/>
      <c r="J154" s="397" t="str">
        <f t="shared" si="37"/>
        <v/>
      </c>
      <c r="K154" s="201"/>
      <c r="L154" s="200"/>
      <c r="M154" s="200"/>
      <c r="N154" s="380"/>
      <c r="O154" s="202"/>
      <c r="P154" s="203"/>
      <c r="Q154" s="202"/>
      <c r="R154" s="203"/>
      <c r="S154" s="200"/>
      <c r="T154" s="195"/>
      <c r="U154" s="212">
        <f t="shared" si="38"/>
        <v>0</v>
      </c>
      <c r="V154" s="212">
        <f t="shared" si="39"/>
        <v>0</v>
      </c>
      <c r="W154" s="212">
        <f t="shared" si="40"/>
        <v>0</v>
      </c>
      <c r="X154" s="212">
        <f t="shared" si="41"/>
        <v>0</v>
      </c>
      <c r="Y154" s="116">
        <f t="shared" si="42"/>
        <v>0</v>
      </c>
      <c r="Z154" s="116">
        <f t="shared" si="48"/>
        <v>0</v>
      </c>
      <c r="AA154" s="116">
        <f t="shared" si="43"/>
        <v>0</v>
      </c>
      <c r="AB154" s="116">
        <f t="shared" si="44"/>
        <v>0</v>
      </c>
      <c r="AC154" s="58" t="str">
        <f t="shared" si="45"/>
        <v>0</v>
      </c>
      <c r="AD154" s="378">
        <f t="shared" si="49"/>
        <v>0</v>
      </c>
      <c r="AE154" s="378" t="str">
        <f t="shared" si="46"/>
        <v>Gabon0</v>
      </c>
      <c r="AF154" s="378">
        <f t="shared" si="50"/>
        <v>0</v>
      </c>
      <c r="AG154" s="378" t="str">
        <f t="shared" si="47"/>
        <v>Autres0</v>
      </c>
    </row>
    <row r="155" spans="1:33" ht="30" x14ac:dyDescent="0.15">
      <c r="A155" s="117">
        <v>146</v>
      </c>
      <c r="B155" s="464" t="str">
        <f t="shared" si="35"/>
        <v>Autres0</v>
      </c>
      <c r="C155" s="358" t="str">
        <f t="shared" si="36"/>
        <v>Gabon0</v>
      </c>
      <c r="D155" s="193" t="str">
        <f t="shared" si="34"/>
        <v/>
      </c>
      <c r="E155" s="201"/>
      <c r="F155" s="200"/>
      <c r="G155" s="200"/>
      <c r="H155" s="380"/>
      <c r="I155" s="380"/>
      <c r="J155" s="397" t="str">
        <f t="shared" si="37"/>
        <v/>
      </c>
      <c r="K155" s="201"/>
      <c r="L155" s="200"/>
      <c r="M155" s="200"/>
      <c r="N155" s="380"/>
      <c r="O155" s="202"/>
      <c r="P155" s="203"/>
      <c r="Q155" s="202"/>
      <c r="R155" s="203"/>
      <c r="S155" s="200"/>
      <c r="T155" s="195"/>
      <c r="U155" s="212">
        <f t="shared" si="38"/>
        <v>0</v>
      </c>
      <c r="V155" s="212">
        <f t="shared" si="39"/>
        <v>0</v>
      </c>
      <c r="W155" s="212">
        <f t="shared" si="40"/>
        <v>0</v>
      </c>
      <c r="X155" s="212">
        <f t="shared" si="41"/>
        <v>0</v>
      </c>
      <c r="Y155" s="116">
        <f t="shared" si="42"/>
        <v>0</v>
      </c>
      <c r="Z155" s="116">
        <f t="shared" si="48"/>
        <v>0</v>
      </c>
      <c r="AA155" s="116">
        <f t="shared" si="43"/>
        <v>0</v>
      </c>
      <c r="AB155" s="116">
        <f t="shared" si="44"/>
        <v>0</v>
      </c>
      <c r="AC155" s="58" t="str">
        <f t="shared" si="45"/>
        <v>0</v>
      </c>
      <c r="AD155" s="378">
        <f t="shared" si="49"/>
        <v>0</v>
      </c>
      <c r="AE155" s="378" t="str">
        <f t="shared" si="46"/>
        <v>Gabon0</v>
      </c>
      <c r="AF155" s="378">
        <f t="shared" si="50"/>
        <v>0</v>
      </c>
      <c r="AG155" s="378" t="str">
        <f t="shared" si="47"/>
        <v>Autres0</v>
      </c>
    </row>
    <row r="156" spans="1:33" ht="30" x14ac:dyDescent="0.15">
      <c r="A156" s="117">
        <v>147</v>
      </c>
      <c r="B156" s="464" t="str">
        <f t="shared" si="35"/>
        <v>Autres0</v>
      </c>
      <c r="C156" s="358" t="str">
        <f t="shared" si="36"/>
        <v>Gabon0</v>
      </c>
      <c r="D156" s="193" t="str">
        <f t="shared" si="34"/>
        <v/>
      </c>
      <c r="E156" s="201"/>
      <c r="F156" s="200"/>
      <c r="G156" s="200"/>
      <c r="H156" s="380"/>
      <c r="I156" s="380"/>
      <c r="J156" s="397" t="str">
        <f t="shared" si="37"/>
        <v/>
      </c>
      <c r="K156" s="201"/>
      <c r="L156" s="200"/>
      <c r="M156" s="200"/>
      <c r="N156" s="380"/>
      <c r="O156" s="202"/>
      <c r="P156" s="203"/>
      <c r="Q156" s="202"/>
      <c r="R156" s="203"/>
      <c r="S156" s="200"/>
      <c r="T156" s="195"/>
      <c r="U156" s="212">
        <f t="shared" si="38"/>
        <v>0</v>
      </c>
      <c r="V156" s="212">
        <f t="shared" si="39"/>
        <v>0</v>
      </c>
      <c r="W156" s="212">
        <f t="shared" si="40"/>
        <v>0</v>
      </c>
      <c r="X156" s="212">
        <f t="shared" si="41"/>
        <v>0</v>
      </c>
      <c r="Y156" s="116">
        <f t="shared" si="42"/>
        <v>0</v>
      </c>
      <c r="Z156" s="116">
        <f t="shared" si="48"/>
        <v>0</v>
      </c>
      <c r="AA156" s="116">
        <f t="shared" si="43"/>
        <v>0</v>
      </c>
      <c r="AB156" s="116">
        <f t="shared" si="44"/>
        <v>0</v>
      </c>
      <c r="AC156" s="58" t="str">
        <f t="shared" si="45"/>
        <v>0</v>
      </c>
      <c r="AD156" s="378">
        <f t="shared" si="49"/>
        <v>0</v>
      </c>
      <c r="AE156" s="378" t="str">
        <f t="shared" si="46"/>
        <v>Gabon0</v>
      </c>
      <c r="AF156" s="378">
        <f t="shared" si="50"/>
        <v>0</v>
      </c>
      <c r="AG156" s="378" t="str">
        <f t="shared" si="47"/>
        <v>Autres0</v>
      </c>
    </row>
    <row r="157" spans="1:33" ht="30" x14ac:dyDescent="0.15">
      <c r="A157" s="117">
        <v>148</v>
      </c>
      <c r="B157" s="464" t="str">
        <f t="shared" si="35"/>
        <v>Autres0</v>
      </c>
      <c r="C157" s="358" t="str">
        <f t="shared" si="36"/>
        <v>Gabon0</v>
      </c>
      <c r="D157" s="193" t="str">
        <f t="shared" si="34"/>
        <v/>
      </c>
      <c r="E157" s="201"/>
      <c r="F157" s="200"/>
      <c r="G157" s="200"/>
      <c r="H157" s="380"/>
      <c r="I157" s="380"/>
      <c r="J157" s="397" t="str">
        <f t="shared" si="37"/>
        <v/>
      </c>
      <c r="K157" s="201"/>
      <c r="L157" s="200"/>
      <c r="M157" s="200"/>
      <c r="N157" s="380"/>
      <c r="O157" s="202"/>
      <c r="P157" s="203"/>
      <c r="Q157" s="202"/>
      <c r="R157" s="203"/>
      <c r="S157" s="200"/>
      <c r="T157" s="195"/>
      <c r="U157" s="212">
        <f t="shared" si="38"/>
        <v>0</v>
      </c>
      <c r="V157" s="212">
        <f t="shared" si="39"/>
        <v>0</v>
      </c>
      <c r="W157" s="212">
        <f t="shared" si="40"/>
        <v>0</v>
      </c>
      <c r="X157" s="212">
        <f t="shared" si="41"/>
        <v>0</v>
      </c>
      <c r="Y157" s="116">
        <f t="shared" si="42"/>
        <v>0</v>
      </c>
      <c r="Z157" s="116">
        <f t="shared" si="48"/>
        <v>0</v>
      </c>
      <c r="AA157" s="116">
        <f t="shared" si="43"/>
        <v>0</v>
      </c>
      <c r="AB157" s="116">
        <f t="shared" si="44"/>
        <v>0</v>
      </c>
      <c r="AC157" s="58" t="str">
        <f t="shared" si="45"/>
        <v>0</v>
      </c>
      <c r="AD157" s="378">
        <f t="shared" si="49"/>
        <v>0</v>
      </c>
      <c r="AE157" s="378" t="str">
        <f t="shared" si="46"/>
        <v>Gabon0</v>
      </c>
      <c r="AF157" s="378">
        <f t="shared" si="50"/>
        <v>0</v>
      </c>
      <c r="AG157" s="378" t="str">
        <f t="shared" si="47"/>
        <v>Autres0</v>
      </c>
    </row>
    <row r="158" spans="1:33" ht="30" x14ac:dyDescent="0.15">
      <c r="A158" s="117">
        <v>149</v>
      </c>
      <c r="B158" s="464" t="str">
        <f t="shared" si="35"/>
        <v>Autres0</v>
      </c>
      <c r="C158" s="358" t="str">
        <f t="shared" si="36"/>
        <v>Gabon0</v>
      </c>
      <c r="D158" s="193" t="str">
        <f t="shared" si="34"/>
        <v/>
      </c>
      <c r="E158" s="201"/>
      <c r="F158" s="200"/>
      <c r="G158" s="200"/>
      <c r="H158" s="380"/>
      <c r="I158" s="380"/>
      <c r="J158" s="397" t="str">
        <f t="shared" si="37"/>
        <v/>
      </c>
      <c r="K158" s="201"/>
      <c r="L158" s="200"/>
      <c r="M158" s="200"/>
      <c r="N158" s="380"/>
      <c r="O158" s="202"/>
      <c r="P158" s="203"/>
      <c r="Q158" s="202"/>
      <c r="R158" s="203"/>
      <c r="S158" s="200"/>
      <c r="T158" s="195"/>
      <c r="U158" s="212">
        <f t="shared" si="38"/>
        <v>0</v>
      </c>
      <c r="V158" s="212">
        <f t="shared" si="39"/>
        <v>0</v>
      </c>
      <c r="W158" s="212">
        <f t="shared" si="40"/>
        <v>0</v>
      </c>
      <c r="X158" s="212">
        <f t="shared" si="41"/>
        <v>0</v>
      </c>
      <c r="Y158" s="116">
        <f t="shared" si="42"/>
        <v>0</v>
      </c>
      <c r="Z158" s="116">
        <f t="shared" si="48"/>
        <v>0</v>
      </c>
      <c r="AA158" s="116">
        <f t="shared" si="43"/>
        <v>0</v>
      </c>
      <c r="AB158" s="116">
        <f t="shared" si="44"/>
        <v>0</v>
      </c>
      <c r="AC158" s="58" t="str">
        <f t="shared" si="45"/>
        <v>0</v>
      </c>
      <c r="AD158" s="378">
        <f t="shared" si="49"/>
        <v>0</v>
      </c>
      <c r="AE158" s="378" t="str">
        <f t="shared" si="46"/>
        <v>Gabon0</v>
      </c>
      <c r="AF158" s="378">
        <f t="shared" si="50"/>
        <v>0</v>
      </c>
      <c r="AG158" s="378" t="str">
        <f t="shared" si="47"/>
        <v>Autres0</v>
      </c>
    </row>
    <row r="159" spans="1:33" ht="30" x14ac:dyDescent="0.15">
      <c r="A159" s="117">
        <v>150</v>
      </c>
      <c r="B159" s="464" t="str">
        <f t="shared" si="35"/>
        <v>Autres0</v>
      </c>
      <c r="C159" s="358" t="str">
        <f t="shared" si="36"/>
        <v>Gabon0</v>
      </c>
      <c r="D159" s="193" t="str">
        <f t="shared" si="34"/>
        <v/>
      </c>
      <c r="E159" s="201"/>
      <c r="F159" s="200"/>
      <c r="G159" s="200"/>
      <c r="H159" s="380"/>
      <c r="I159" s="380"/>
      <c r="J159" s="397" t="str">
        <f t="shared" ref="J159:J222" si="51">IFERROR(VLOOKUP(I159,$BH$10:$BI$12,2,FALSE),"")</f>
        <v/>
      </c>
      <c r="K159" s="201"/>
      <c r="L159" s="200"/>
      <c r="M159" s="200"/>
      <c r="N159" s="380"/>
      <c r="O159" s="202"/>
      <c r="P159" s="203"/>
      <c r="Q159" s="202"/>
      <c r="R159" s="203"/>
      <c r="S159" s="200"/>
      <c r="T159" s="195"/>
      <c r="U159" s="212">
        <f t="shared" ref="U159:U222" si="52">IF(S159="Oui",T159*$U$5,0)</f>
        <v>0</v>
      </c>
      <c r="V159" s="212">
        <f t="shared" ref="V159:V222" si="53">IF(S159="Oui",0,T159*$V$5)</f>
        <v>0</v>
      </c>
      <c r="W159" s="212">
        <f t="shared" si="40"/>
        <v>0</v>
      </c>
      <c r="X159" s="212">
        <f t="shared" si="41"/>
        <v>0</v>
      </c>
      <c r="Y159" s="116">
        <f t="shared" si="42"/>
        <v>0</v>
      </c>
      <c r="Z159" s="116">
        <f t="shared" ref="Z159:Z222" si="54">Z158+Y159</f>
        <v>0</v>
      </c>
      <c r="AA159" s="116">
        <f t="shared" si="43"/>
        <v>0</v>
      </c>
      <c r="AB159" s="116">
        <f t="shared" si="44"/>
        <v>0</v>
      </c>
      <c r="AC159" s="58" t="str">
        <f t="shared" si="45"/>
        <v>0</v>
      </c>
      <c r="AD159" s="378">
        <f t="shared" si="49"/>
        <v>0</v>
      </c>
      <c r="AE159" s="378" t="str">
        <f t="shared" si="46"/>
        <v>Gabon0</v>
      </c>
      <c r="AF159" s="378">
        <f t="shared" si="50"/>
        <v>0</v>
      </c>
      <c r="AG159" s="378" t="str">
        <f t="shared" si="47"/>
        <v>Autres0</v>
      </c>
    </row>
    <row r="160" spans="1:33" ht="30" x14ac:dyDescent="0.15">
      <c r="A160" s="117">
        <v>151</v>
      </c>
      <c r="B160" s="464" t="str">
        <f t="shared" si="35"/>
        <v>Autres0</v>
      </c>
      <c r="C160" s="358" t="str">
        <f t="shared" si="36"/>
        <v>Gabon0</v>
      </c>
      <c r="D160" s="193" t="str">
        <f t="shared" si="34"/>
        <v/>
      </c>
      <c r="E160" s="201"/>
      <c r="F160" s="200"/>
      <c r="G160" s="200"/>
      <c r="H160" s="380"/>
      <c r="I160" s="380"/>
      <c r="J160" s="397" t="str">
        <f t="shared" si="51"/>
        <v/>
      </c>
      <c r="K160" s="201"/>
      <c r="L160" s="200"/>
      <c r="M160" s="200"/>
      <c r="N160" s="380"/>
      <c r="O160" s="202"/>
      <c r="P160" s="203"/>
      <c r="Q160" s="202"/>
      <c r="R160" s="203"/>
      <c r="S160" s="200"/>
      <c r="T160" s="195"/>
      <c r="U160" s="212">
        <f t="shared" si="52"/>
        <v>0</v>
      </c>
      <c r="V160" s="212">
        <f t="shared" si="53"/>
        <v>0</v>
      </c>
      <c r="W160" s="212">
        <f t="shared" si="40"/>
        <v>0</v>
      </c>
      <c r="X160" s="212">
        <f t="shared" si="41"/>
        <v>0</v>
      </c>
      <c r="Y160" s="116">
        <f t="shared" si="42"/>
        <v>0</v>
      </c>
      <c r="Z160" s="116">
        <f t="shared" si="54"/>
        <v>0</v>
      </c>
      <c r="AA160" s="116">
        <f t="shared" si="43"/>
        <v>0</v>
      </c>
      <c r="AB160" s="116">
        <f t="shared" si="44"/>
        <v>0</v>
      </c>
      <c r="AC160" s="58" t="str">
        <f t="shared" si="45"/>
        <v>0</v>
      </c>
      <c r="AD160" s="378">
        <f t="shared" si="49"/>
        <v>0</v>
      </c>
      <c r="AE160" s="378" t="str">
        <f t="shared" si="46"/>
        <v>Gabon0</v>
      </c>
      <c r="AF160" s="378">
        <f t="shared" si="50"/>
        <v>0</v>
      </c>
      <c r="AG160" s="378" t="str">
        <f t="shared" si="47"/>
        <v>Autres0</v>
      </c>
    </row>
    <row r="161" spans="1:33" ht="30" x14ac:dyDescent="0.15">
      <c r="A161" s="117">
        <v>152</v>
      </c>
      <c r="B161" s="464" t="str">
        <f t="shared" si="35"/>
        <v>Autres0</v>
      </c>
      <c r="C161" s="358" t="str">
        <f t="shared" si="36"/>
        <v>Gabon0</v>
      </c>
      <c r="D161" s="193" t="str">
        <f t="shared" si="34"/>
        <v/>
      </c>
      <c r="E161" s="201"/>
      <c r="F161" s="200"/>
      <c r="G161" s="200"/>
      <c r="H161" s="380"/>
      <c r="I161" s="380"/>
      <c r="J161" s="397" t="str">
        <f t="shared" si="51"/>
        <v/>
      </c>
      <c r="K161" s="201"/>
      <c r="L161" s="200"/>
      <c r="M161" s="200"/>
      <c r="N161" s="380"/>
      <c r="O161" s="202"/>
      <c r="P161" s="203"/>
      <c r="Q161" s="202"/>
      <c r="R161" s="203"/>
      <c r="S161" s="200"/>
      <c r="T161" s="195"/>
      <c r="U161" s="212">
        <f t="shared" si="52"/>
        <v>0</v>
      </c>
      <c r="V161" s="212">
        <f t="shared" si="53"/>
        <v>0</v>
      </c>
      <c r="W161" s="212">
        <f t="shared" si="40"/>
        <v>0</v>
      </c>
      <c r="X161" s="212">
        <f t="shared" si="41"/>
        <v>0</v>
      </c>
      <c r="Y161" s="116">
        <f t="shared" si="42"/>
        <v>0</v>
      </c>
      <c r="Z161" s="116">
        <f t="shared" si="54"/>
        <v>0</v>
      </c>
      <c r="AA161" s="116">
        <f t="shared" si="43"/>
        <v>0</v>
      </c>
      <c r="AB161" s="116">
        <f t="shared" si="44"/>
        <v>0</v>
      </c>
      <c r="AC161" s="58" t="str">
        <f t="shared" si="45"/>
        <v>0</v>
      </c>
      <c r="AD161" s="378">
        <f t="shared" si="49"/>
        <v>0</v>
      </c>
      <c r="AE161" s="378" t="str">
        <f t="shared" si="46"/>
        <v>Gabon0</v>
      </c>
      <c r="AF161" s="378">
        <f t="shared" si="50"/>
        <v>0</v>
      </c>
      <c r="AG161" s="378" t="str">
        <f t="shared" si="47"/>
        <v>Autres0</v>
      </c>
    </row>
    <row r="162" spans="1:33" ht="30" x14ac:dyDescent="0.15">
      <c r="A162" s="117">
        <v>153</v>
      </c>
      <c r="B162" s="464" t="str">
        <f t="shared" si="35"/>
        <v>Autres0</v>
      </c>
      <c r="C162" s="358" t="str">
        <f t="shared" si="36"/>
        <v>Gabon0</v>
      </c>
      <c r="D162" s="193" t="str">
        <f t="shared" si="34"/>
        <v/>
      </c>
      <c r="E162" s="201"/>
      <c r="F162" s="200"/>
      <c r="G162" s="200"/>
      <c r="H162" s="380"/>
      <c r="I162" s="380"/>
      <c r="J162" s="397" t="str">
        <f t="shared" si="51"/>
        <v/>
      </c>
      <c r="K162" s="201"/>
      <c r="L162" s="200"/>
      <c r="M162" s="200"/>
      <c r="N162" s="380"/>
      <c r="O162" s="202"/>
      <c r="P162" s="203"/>
      <c r="Q162" s="202"/>
      <c r="R162" s="203"/>
      <c r="S162" s="200"/>
      <c r="T162" s="195"/>
      <c r="U162" s="212">
        <f t="shared" si="52"/>
        <v>0</v>
      </c>
      <c r="V162" s="212">
        <f t="shared" si="53"/>
        <v>0</v>
      </c>
      <c r="W162" s="212">
        <f t="shared" si="40"/>
        <v>0</v>
      </c>
      <c r="X162" s="212">
        <f t="shared" si="41"/>
        <v>0</v>
      </c>
      <c r="Y162" s="116">
        <f t="shared" si="42"/>
        <v>0</v>
      </c>
      <c r="Z162" s="116">
        <f t="shared" si="54"/>
        <v>0</v>
      </c>
      <c r="AA162" s="116">
        <f t="shared" si="43"/>
        <v>0</v>
      </c>
      <c r="AB162" s="116">
        <f t="shared" si="44"/>
        <v>0</v>
      </c>
      <c r="AC162" s="58" t="str">
        <f t="shared" si="45"/>
        <v>0</v>
      </c>
      <c r="AD162" s="378">
        <f t="shared" si="49"/>
        <v>0</v>
      </c>
      <c r="AE162" s="378" t="str">
        <f t="shared" si="46"/>
        <v>Gabon0</v>
      </c>
      <c r="AF162" s="378">
        <f t="shared" si="50"/>
        <v>0</v>
      </c>
      <c r="AG162" s="378" t="str">
        <f t="shared" si="47"/>
        <v>Autres0</v>
      </c>
    </row>
    <row r="163" spans="1:33" ht="30" x14ac:dyDescent="0.15">
      <c r="A163" s="117">
        <v>154</v>
      </c>
      <c r="B163" s="464" t="str">
        <f t="shared" si="35"/>
        <v>Autres0</v>
      </c>
      <c r="C163" s="358" t="str">
        <f t="shared" si="36"/>
        <v>Gabon0</v>
      </c>
      <c r="D163" s="193" t="str">
        <f t="shared" si="34"/>
        <v/>
      </c>
      <c r="E163" s="201"/>
      <c r="F163" s="200"/>
      <c r="G163" s="200"/>
      <c r="H163" s="380"/>
      <c r="I163" s="380"/>
      <c r="J163" s="397" t="str">
        <f t="shared" si="51"/>
        <v/>
      </c>
      <c r="K163" s="201"/>
      <c r="L163" s="200"/>
      <c r="M163" s="200"/>
      <c r="N163" s="380"/>
      <c r="O163" s="202"/>
      <c r="P163" s="203"/>
      <c r="Q163" s="202"/>
      <c r="R163" s="203"/>
      <c r="S163" s="200"/>
      <c r="T163" s="195"/>
      <c r="U163" s="212">
        <f t="shared" si="52"/>
        <v>0</v>
      </c>
      <c r="V163" s="212">
        <f t="shared" si="53"/>
        <v>0</v>
      </c>
      <c r="W163" s="212">
        <f t="shared" si="40"/>
        <v>0</v>
      </c>
      <c r="X163" s="212">
        <f t="shared" si="41"/>
        <v>0</v>
      </c>
      <c r="Y163" s="116">
        <f t="shared" si="42"/>
        <v>0</v>
      </c>
      <c r="Z163" s="116">
        <f t="shared" si="54"/>
        <v>0</v>
      </c>
      <c r="AA163" s="116">
        <f t="shared" si="43"/>
        <v>0</v>
      </c>
      <c r="AB163" s="116">
        <f t="shared" si="44"/>
        <v>0</v>
      </c>
      <c r="AC163" s="58" t="str">
        <f t="shared" si="45"/>
        <v>0</v>
      </c>
      <c r="AD163" s="378">
        <f t="shared" si="49"/>
        <v>0</v>
      </c>
      <c r="AE163" s="378" t="str">
        <f t="shared" si="46"/>
        <v>Gabon0</v>
      </c>
      <c r="AF163" s="378">
        <f t="shared" si="50"/>
        <v>0</v>
      </c>
      <c r="AG163" s="378" t="str">
        <f t="shared" si="47"/>
        <v>Autres0</v>
      </c>
    </row>
    <row r="164" spans="1:33" ht="30" x14ac:dyDescent="0.15">
      <c r="A164" s="117">
        <v>155</v>
      </c>
      <c r="B164" s="464" t="str">
        <f t="shared" si="35"/>
        <v>Autres0</v>
      </c>
      <c r="C164" s="358" t="str">
        <f t="shared" si="36"/>
        <v>Gabon0</v>
      </c>
      <c r="D164" s="193" t="str">
        <f t="shared" si="34"/>
        <v/>
      </c>
      <c r="E164" s="201"/>
      <c r="F164" s="200"/>
      <c r="G164" s="200"/>
      <c r="H164" s="380"/>
      <c r="I164" s="380"/>
      <c r="J164" s="397" t="str">
        <f t="shared" si="51"/>
        <v/>
      </c>
      <c r="K164" s="201"/>
      <c r="L164" s="200"/>
      <c r="M164" s="200"/>
      <c r="N164" s="380"/>
      <c r="O164" s="202"/>
      <c r="P164" s="203"/>
      <c r="Q164" s="202"/>
      <c r="R164" s="203"/>
      <c r="S164" s="200"/>
      <c r="T164" s="195"/>
      <c r="U164" s="212">
        <f t="shared" si="52"/>
        <v>0</v>
      </c>
      <c r="V164" s="212">
        <f t="shared" si="53"/>
        <v>0</v>
      </c>
      <c r="W164" s="212">
        <f t="shared" si="40"/>
        <v>0</v>
      </c>
      <c r="X164" s="212">
        <f t="shared" si="41"/>
        <v>0</v>
      </c>
      <c r="Y164" s="116">
        <f t="shared" si="42"/>
        <v>0</v>
      </c>
      <c r="Z164" s="116">
        <f t="shared" si="54"/>
        <v>0</v>
      </c>
      <c r="AA164" s="116">
        <f t="shared" si="43"/>
        <v>0</v>
      </c>
      <c r="AB164" s="116">
        <f t="shared" si="44"/>
        <v>0</v>
      </c>
      <c r="AC164" s="58" t="str">
        <f t="shared" si="45"/>
        <v>0</v>
      </c>
      <c r="AD164" s="378">
        <f t="shared" si="49"/>
        <v>0</v>
      </c>
      <c r="AE164" s="378" t="str">
        <f t="shared" si="46"/>
        <v>Gabon0</v>
      </c>
      <c r="AF164" s="378">
        <f t="shared" si="50"/>
        <v>0</v>
      </c>
      <c r="AG164" s="378" t="str">
        <f t="shared" si="47"/>
        <v>Autres0</v>
      </c>
    </row>
    <row r="165" spans="1:33" ht="30" x14ac:dyDescent="0.15">
      <c r="A165" s="117">
        <v>156</v>
      </c>
      <c r="B165" s="464" t="str">
        <f t="shared" si="35"/>
        <v>Autres0</v>
      </c>
      <c r="C165" s="358" t="str">
        <f t="shared" si="36"/>
        <v>Gabon0</v>
      </c>
      <c r="D165" s="193" t="str">
        <f t="shared" si="34"/>
        <v/>
      </c>
      <c r="E165" s="201"/>
      <c r="F165" s="200"/>
      <c r="G165" s="200"/>
      <c r="H165" s="380"/>
      <c r="I165" s="380"/>
      <c r="J165" s="397" t="str">
        <f t="shared" si="51"/>
        <v/>
      </c>
      <c r="K165" s="201"/>
      <c r="L165" s="200"/>
      <c r="M165" s="200"/>
      <c r="N165" s="380"/>
      <c r="O165" s="202"/>
      <c r="P165" s="203"/>
      <c r="Q165" s="202"/>
      <c r="R165" s="203"/>
      <c r="S165" s="200"/>
      <c r="T165" s="195"/>
      <c r="U165" s="212">
        <f t="shared" si="52"/>
        <v>0</v>
      </c>
      <c r="V165" s="212">
        <f t="shared" si="53"/>
        <v>0</v>
      </c>
      <c r="W165" s="212">
        <f t="shared" si="40"/>
        <v>0</v>
      </c>
      <c r="X165" s="212">
        <f t="shared" si="41"/>
        <v>0</v>
      </c>
      <c r="Y165" s="116">
        <f t="shared" si="42"/>
        <v>0</v>
      </c>
      <c r="Z165" s="116">
        <f t="shared" si="54"/>
        <v>0</v>
      </c>
      <c r="AA165" s="116">
        <f t="shared" si="43"/>
        <v>0</v>
      </c>
      <c r="AB165" s="116">
        <f t="shared" si="44"/>
        <v>0</v>
      </c>
      <c r="AC165" s="58" t="str">
        <f t="shared" si="45"/>
        <v>0</v>
      </c>
      <c r="AD165" s="378">
        <f t="shared" si="49"/>
        <v>0</v>
      </c>
      <c r="AE165" s="378" t="str">
        <f t="shared" si="46"/>
        <v>Gabon0</v>
      </c>
      <c r="AF165" s="378">
        <f t="shared" si="50"/>
        <v>0</v>
      </c>
      <c r="AG165" s="378" t="str">
        <f t="shared" si="47"/>
        <v>Autres0</v>
      </c>
    </row>
    <row r="166" spans="1:33" ht="30" x14ac:dyDescent="0.15">
      <c r="A166" s="117">
        <v>157</v>
      </c>
      <c r="B166" s="464" t="str">
        <f t="shared" si="35"/>
        <v>Autres0</v>
      </c>
      <c r="C166" s="358" t="str">
        <f t="shared" si="36"/>
        <v>Gabon0</v>
      </c>
      <c r="D166" s="193" t="str">
        <f t="shared" si="34"/>
        <v/>
      </c>
      <c r="E166" s="201"/>
      <c r="F166" s="200"/>
      <c r="G166" s="200"/>
      <c r="H166" s="380"/>
      <c r="I166" s="380"/>
      <c r="J166" s="397" t="str">
        <f t="shared" si="51"/>
        <v/>
      </c>
      <c r="K166" s="201"/>
      <c r="L166" s="200"/>
      <c r="M166" s="200"/>
      <c r="N166" s="380"/>
      <c r="O166" s="202"/>
      <c r="P166" s="203"/>
      <c r="Q166" s="202"/>
      <c r="R166" s="203"/>
      <c r="S166" s="200"/>
      <c r="T166" s="195"/>
      <c r="U166" s="212">
        <f t="shared" si="52"/>
        <v>0</v>
      </c>
      <c r="V166" s="212">
        <f t="shared" si="53"/>
        <v>0</v>
      </c>
      <c r="W166" s="212">
        <f t="shared" si="40"/>
        <v>0</v>
      </c>
      <c r="X166" s="212">
        <f t="shared" si="41"/>
        <v>0</v>
      </c>
      <c r="Y166" s="116">
        <f t="shared" si="42"/>
        <v>0</v>
      </c>
      <c r="Z166" s="116">
        <f t="shared" si="54"/>
        <v>0</v>
      </c>
      <c r="AA166" s="116">
        <f t="shared" si="43"/>
        <v>0</v>
      </c>
      <c r="AB166" s="116">
        <f t="shared" si="44"/>
        <v>0</v>
      </c>
      <c r="AC166" s="58" t="str">
        <f t="shared" si="45"/>
        <v>0</v>
      </c>
      <c r="AD166" s="378">
        <f t="shared" si="49"/>
        <v>0</v>
      </c>
      <c r="AE166" s="378" t="str">
        <f t="shared" si="46"/>
        <v>Gabon0</v>
      </c>
      <c r="AF166" s="378">
        <f t="shared" si="50"/>
        <v>0</v>
      </c>
      <c r="AG166" s="378" t="str">
        <f t="shared" si="47"/>
        <v>Autres0</v>
      </c>
    </row>
    <row r="167" spans="1:33" ht="30" x14ac:dyDescent="0.15">
      <c r="A167" s="117">
        <v>158</v>
      </c>
      <c r="B167" s="464" t="str">
        <f t="shared" si="35"/>
        <v>Autres0</v>
      </c>
      <c r="C167" s="358" t="str">
        <f t="shared" si="36"/>
        <v>Gabon0</v>
      </c>
      <c r="D167" s="193" t="str">
        <f t="shared" si="34"/>
        <v/>
      </c>
      <c r="E167" s="201"/>
      <c r="F167" s="200"/>
      <c r="G167" s="200"/>
      <c r="H167" s="380"/>
      <c r="I167" s="380"/>
      <c r="J167" s="397" t="str">
        <f t="shared" si="51"/>
        <v/>
      </c>
      <c r="K167" s="201"/>
      <c r="L167" s="200"/>
      <c r="M167" s="200"/>
      <c r="N167" s="380"/>
      <c r="O167" s="202"/>
      <c r="P167" s="203"/>
      <c r="Q167" s="202"/>
      <c r="R167" s="203"/>
      <c r="S167" s="200"/>
      <c r="T167" s="195"/>
      <c r="U167" s="212">
        <f t="shared" si="52"/>
        <v>0</v>
      </c>
      <c r="V167" s="212">
        <f t="shared" si="53"/>
        <v>0</v>
      </c>
      <c r="W167" s="212">
        <f t="shared" si="40"/>
        <v>0</v>
      </c>
      <c r="X167" s="212">
        <f t="shared" si="41"/>
        <v>0</v>
      </c>
      <c r="Y167" s="116">
        <f t="shared" si="42"/>
        <v>0</v>
      </c>
      <c r="Z167" s="116">
        <f t="shared" si="54"/>
        <v>0</v>
      </c>
      <c r="AA167" s="116">
        <f t="shared" si="43"/>
        <v>0</v>
      </c>
      <c r="AB167" s="116">
        <f t="shared" si="44"/>
        <v>0</v>
      </c>
      <c r="AC167" s="58" t="str">
        <f t="shared" si="45"/>
        <v>0</v>
      </c>
      <c r="AD167" s="378">
        <f t="shared" si="49"/>
        <v>0</v>
      </c>
      <c r="AE167" s="378" t="str">
        <f t="shared" si="46"/>
        <v>Gabon0</v>
      </c>
      <c r="AF167" s="378">
        <f t="shared" si="50"/>
        <v>0</v>
      </c>
      <c r="AG167" s="378" t="str">
        <f t="shared" si="47"/>
        <v>Autres0</v>
      </c>
    </row>
    <row r="168" spans="1:33" ht="30" x14ac:dyDescent="0.15">
      <c r="A168" s="117">
        <v>159</v>
      </c>
      <c r="B168" s="464" t="str">
        <f t="shared" si="35"/>
        <v>Autres0</v>
      </c>
      <c r="C168" s="358" t="str">
        <f t="shared" si="36"/>
        <v>Gabon0</v>
      </c>
      <c r="D168" s="193" t="str">
        <f t="shared" si="34"/>
        <v/>
      </c>
      <c r="E168" s="201"/>
      <c r="F168" s="200"/>
      <c r="G168" s="200"/>
      <c r="H168" s="380"/>
      <c r="I168" s="380"/>
      <c r="J168" s="397" t="str">
        <f t="shared" si="51"/>
        <v/>
      </c>
      <c r="K168" s="201"/>
      <c r="L168" s="200"/>
      <c r="M168" s="200"/>
      <c r="N168" s="380"/>
      <c r="O168" s="202"/>
      <c r="P168" s="203"/>
      <c r="Q168" s="202"/>
      <c r="R168" s="203"/>
      <c r="S168" s="200"/>
      <c r="T168" s="195"/>
      <c r="U168" s="212">
        <f t="shared" si="52"/>
        <v>0</v>
      </c>
      <c r="V168" s="212">
        <f t="shared" si="53"/>
        <v>0</v>
      </c>
      <c r="W168" s="212">
        <f t="shared" si="40"/>
        <v>0</v>
      </c>
      <c r="X168" s="212">
        <f t="shared" si="41"/>
        <v>0</v>
      </c>
      <c r="Y168" s="116">
        <f t="shared" si="42"/>
        <v>0</v>
      </c>
      <c r="Z168" s="116">
        <f t="shared" si="54"/>
        <v>0</v>
      </c>
      <c r="AA168" s="116">
        <f t="shared" si="43"/>
        <v>0</v>
      </c>
      <c r="AB168" s="116">
        <f t="shared" si="44"/>
        <v>0</v>
      </c>
      <c r="AC168" s="58" t="str">
        <f t="shared" si="45"/>
        <v>0</v>
      </c>
      <c r="AD168" s="378">
        <f t="shared" si="49"/>
        <v>0</v>
      </c>
      <c r="AE168" s="378" t="str">
        <f t="shared" si="46"/>
        <v>Gabon0</v>
      </c>
      <c r="AF168" s="378">
        <f t="shared" si="50"/>
        <v>0</v>
      </c>
      <c r="AG168" s="378" t="str">
        <f t="shared" si="47"/>
        <v>Autres0</v>
      </c>
    </row>
    <row r="169" spans="1:33" ht="30" x14ac:dyDescent="0.15">
      <c r="A169" s="117">
        <v>160</v>
      </c>
      <c r="B169" s="464" t="str">
        <f t="shared" si="35"/>
        <v>Autres0</v>
      </c>
      <c r="C169" s="358" t="str">
        <f t="shared" si="36"/>
        <v>Gabon0</v>
      </c>
      <c r="D169" s="193" t="str">
        <f t="shared" si="34"/>
        <v/>
      </c>
      <c r="E169" s="201"/>
      <c r="F169" s="200"/>
      <c r="G169" s="200"/>
      <c r="H169" s="380"/>
      <c r="I169" s="380"/>
      <c r="J169" s="397" t="str">
        <f t="shared" si="51"/>
        <v/>
      </c>
      <c r="K169" s="201"/>
      <c r="L169" s="200"/>
      <c r="M169" s="200"/>
      <c r="N169" s="380"/>
      <c r="O169" s="202"/>
      <c r="P169" s="203"/>
      <c r="Q169" s="202"/>
      <c r="R169" s="203"/>
      <c r="S169" s="200"/>
      <c r="T169" s="195"/>
      <c r="U169" s="212">
        <f t="shared" si="52"/>
        <v>0</v>
      </c>
      <c r="V169" s="212">
        <f t="shared" si="53"/>
        <v>0</v>
      </c>
      <c r="W169" s="212">
        <f t="shared" si="40"/>
        <v>0</v>
      </c>
      <c r="X169" s="212">
        <f t="shared" si="41"/>
        <v>0</v>
      </c>
      <c r="Y169" s="116">
        <f t="shared" si="42"/>
        <v>0</v>
      </c>
      <c r="Z169" s="116">
        <f t="shared" si="54"/>
        <v>0</v>
      </c>
      <c r="AA169" s="116">
        <f t="shared" si="43"/>
        <v>0</v>
      </c>
      <c r="AB169" s="116">
        <f t="shared" si="44"/>
        <v>0</v>
      </c>
      <c r="AC169" s="58" t="str">
        <f t="shared" si="45"/>
        <v>0</v>
      </c>
      <c r="AD169" s="378">
        <f t="shared" si="49"/>
        <v>0</v>
      </c>
      <c r="AE169" s="378" t="str">
        <f t="shared" si="46"/>
        <v>Gabon0</v>
      </c>
      <c r="AF169" s="378">
        <f t="shared" si="50"/>
        <v>0</v>
      </c>
      <c r="AG169" s="378" t="str">
        <f t="shared" si="47"/>
        <v>Autres0</v>
      </c>
    </row>
    <row r="170" spans="1:33" ht="30" x14ac:dyDescent="0.15">
      <c r="A170" s="117">
        <v>161</v>
      </c>
      <c r="B170" s="464" t="str">
        <f t="shared" si="35"/>
        <v>Autres0</v>
      </c>
      <c r="C170" s="358" t="str">
        <f t="shared" si="36"/>
        <v>Gabon0</v>
      </c>
      <c r="D170" s="193" t="str">
        <f t="shared" si="34"/>
        <v/>
      </c>
      <c r="E170" s="201"/>
      <c r="F170" s="200"/>
      <c r="G170" s="200"/>
      <c r="H170" s="380"/>
      <c r="I170" s="380"/>
      <c r="J170" s="397" t="str">
        <f t="shared" si="51"/>
        <v/>
      </c>
      <c r="K170" s="201"/>
      <c r="L170" s="200"/>
      <c r="M170" s="200"/>
      <c r="N170" s="380"/>
      <c r="O170" s="202"/>
      <c r="P170" s="203"/>
      <c r="Q170" s="202"/>
      <c r="R170" s="203"/>
      <c r="S170" s="200"/>
      <c r="T170" s="195"/>
      <c r="U170" s="212">
        <f t="shared" si="52"/>
        <v>0</v>
      </c>
      <c r="V170" s="212">
        <f t="shared" si="53"/>
        <v>0</v>
      </c>
      <c r="W170" s="212">
        <f t="shared" si="40"/>
        <v>0</v>
      </c>
      <c r="X170" s="212">
        <f t="shared" si="41"/>
        <v>0</v>
      </c>
      <c r="Y170" s="116">
        <f t="shared" si="42"/>
        <v>0</v>
      </c>
      <c r="Z170" s="116">
        <f t="shared" si="54"/>
        <v>0</v>
      </c>
      <c r="AA170" s="116">
        <f t="shared" si="43"/>
        <v>0</v>
      </c>
      <c r="AB170" s="116">
        <f t="shared" si="44"/>
        <v>0</v>
      </c>
      <c r="AC170" s="58" t="str">
        <f t="shared" si="45"/>
        <v>0</v>
      </c>
      <c r="AD170" s="378">
        <f t="shared" si="49"/>
        <v>0</v>
      </c>
      <c r="AE170" s="378" t="str">
        <f t="shared" si="46"/>
        <v>Gabon0</v>
      </c>
      <c r="AF170" s="378">
        <f t="shared" si="50"/>
        <v>0</v>
      </c>
      <c r="AG170" s="378" t="str">
        <f t="shared" si="47"/>
        <v>Autres0</v>
      </c>
    </row>
    <row r="171" spans="1:33" ht="30" x14ac:dyDescent="0.15">
      <c r="A171" s="117">
        <v>162</v>
      </c>
      <c r="B171" s="464" t="str">
        <f t="shared" si="35"/>
        <v>Autres0</v>
      </c>
      <c r="C171" s="358" t="str">
        <f t="shared" si="36"/>
        <v>Gabon0</v>
      </c>
      <c r="D171" s="193" t="str">
        <f t="shared" si="34"/>
        <v/>
      </c>
      <c r="E171" s="201"/>
      <c r="F171" s="200"/>
      <c r="G171" s="200"/>
      <c r="H171" s="380"/>
      <c r="I171" s="380"/>
      <c r="J171" s="397" t="str">
        <f t="shared" si="51"/>
        <v/>
      </c>
      <c r="K171" s="201"/>
      <c r="L171" s="200"/>
      <c r="M171" s="200"/>
      <c r="N171" s="380"/>
      <c r="O171" s="202"/>
      <c r="P171" s="203"/>
      <c r="Q171" s="202"/>
      <c r="R171" s="203"/>
      <c r="S171" s="200"/>
      <c r="T171" s="195"/>
      <c r="U171" s="212">
        <f t="shared" si="52"/>
        <v>0</v>
      </c>
      <c r="V171" s="212">
        <f t="shared" si="53"/>
        <v>0</v>
      </c>
      <c r="W171" s="212">
        <f t="shared" si="40"/>
        <v>0</v>
      </c>
      <c r="X171" s="212">
        <f t="shared" si="41"/>
        <v>0</v>
      </c>
      <c r="Y171" s="116">
        <f t="shared" si="42"/>
        <v>0</v>
      </c>
      <c r="Z171" s="116">
        <f t="shared" si="54"/>
        <v>0</v>
      </c>
      <c r="AA171" s="116">
        <f t="shared" si="43"/>
        <v>0</v>
      </c>
      <c r="AB171" s="116">
        <f t="shared" si="44"/>
        <v>0</v>
      </c>
      <c r="AC171" s="58" t="str">
        <f t="shared" si="45"/>
        <v>0</v>
      </c>
      <c r="AD171" s="378">
        <f t="shared" si="49"/>
        <v>0</v>
      </c>
      <c r="AE171" s="378" t="str">
        <f t="shared" si="46"/>
        <v>Gabon0</v>
      </c>
      <c r="AF171" s="378">
        <f t="shared" si="50"/>
        <v>0</v>
      </c>
      <c r="AG171" s="378" t="str">
        <f t="shared" si="47"/>
        <v>Autres0</v>
      </c>
    </row>
    <row r="172" spans="1:33" ht="30" x14ac:dyDescent="0.15">
      <c r="A172" s="117">
        <v>163</v>
      </c>
      <c r="B172" s="464" t="str">
        <f t="shared" si="35"/>
        <v>Autres0</v>
      </c>
      <c r="C172" s="358" t="str">
        <f t="shared" si="36"/>
        <v>Gabon0</v>
      </c>
      <c r="D172" s="193" t="str">
        <f t="shared" si="34"/>
        <v/>
      </c>
      <c r="E172" s="201"/>
      <c r="F172" s="200"/>
      <c r="G172" s="200"/>
      <c r="H172" s="380"/>
      <c r="I172" s="380"/>
      <c r="J172" s="397" t="str">
        <f t="shared" si="51"/>
        <v/>
      </c>
      <c r="K172" s="201"/>
      <c r="L172" s="200"/>
      <c r="M172" s="200"/>
      <c r="N172" s="380"/>
      <c r="O172" s="202"/>
      <c r="P172" s="203"/>
      <c r="Q172" s="202"/>
      <c r="R172" s="203"/>
      <c r="S172" s="200"/>
      <c r="T172" s="195"/>
      <c r="U172" s="212">
        <f t="shared" si="52"/>
        <v>0</v>
      </c>
      <c r="V172" s="212">
        <f t="shared" si="53"/>
        <v>0</v>
      </c>
      <c r="W172" s="212">
        <f t="shared" si="40"/>
        <v>0</v>
      </c>
      <c r="X172" s="212">
        <f t="shared" si="41"/>
        <v>0</v>
      </c>
      <c r="Y172" s="116">
        <f t="shared" si="42"/>
        <v>0</v>
      </c>
      <c r="Z172" s="116">
        <f t="shared" si="54"/>
        <v>0</v>
      </c>
      <c r="AA172" s="116">
        <f t="shared" si="43"/>
        <v>0</v>
      </c>
      <c r="AB172" s="116">
        <f t="shared" si="44"/>
        <v>0</v>
      </c>
      <c r="AC172" s="58" t="str">
        <f t="shared" si="45"/>
        <v>0</v>
      </c>
      <c r="AD172" s="378">
        <f t="shared" si="49"/>
        <v>0</v>
      </c>
      <c r="AE172" s="378" t="str">
        <f t="shared" si="46"/>
        <v>Gabon0</v>
      </c>
      <c r="AF172" s="378">
        <f t="shared" si="50"/>
        <v>0</v>
      </c>
      <c r="AG172" s="378" t="str">
        <f t="shared" si="47"/>
        <v>Autres0</v>
      </c>
    </row>
    <row r="173" spans="1:33" ht="30" x14ac:dyDescent="0.15">
      <c r="A173" s="117">
        <v>164</v>
      </c>
      <c r="B173" s="464" t="str">
        <f t="shared" si="35"/>
        <v>Autres0</v>
      </c>
      <c r="C173" s="358" t="str">
        <f t="shared" si="36"/>
        <v>Gabon0</v>
      </c>
      <c r="D173" s="193" t="str">
        <f t="shared" si="34"/>
        <v/>
      </c>
      <c r="E173" s="201"/>
      <c r="F173" s="200"/>
      <c r="G173" s="200"/>
      <c r="H173" s="380"/>
      <c r="I173" s="380"/>
      <c r="J173" s="397" t="str">
        <f t="shared" si="51"/>
        <v/>
      </c>
      <c r="K173" s="201"/>
      <c r="L173" s="200"/>
      <c r="M173" s="200"/>
      <c r="N173" s="380"/>
      <c r="O173" s="202"/>
      <c r="P173" s="203"/>
      <c r="Q173" s="202"/>
      <c r="R173" s="203"/>
      <c r="S173" s="200"/>
      <c r="T173" s="195"/>
      <c r="U173" s="212">
        <f t="shared" si="52"/>
        <v>0</v>
      </c>
      <c r="V173" s="212">
        <f t="shared" si="53"/>
        <v>0</v>
      </c>
      <c r="W173" s="212">
        <f t="shared" si="40"/>
        <v>0</v>
      </c>
      <c r="X173" s="212">
        <f t="shared" si="41"/>
        <v>0</v>
      </c>
      <c r="Y173" s="116">
        <f t="shared" si="42"/>
        <v>0</v>
      </c>
      <c r="Z173" s="116">
        <f t="shared" si="54"/>
        <v>0</v>
      </c>
      <c r="AA173" s="116">
        <f t="shared" si="43"/>
        <v>0</v>
      </c>
      <c r="AB173" s="116">
        <f t="shared" si="44"/>
        <v>0</v>
      </c>
      <c r="AC173" s="58" t="str">
        <f t="shared" si="45"/>
        <v>0</v>
      </c>
      <c r="AD173" s="378">
        <f t="shared" si="49"/>
        <v>0</v>
      </c>
      <c r="AE173" s="378" t="str">
        <f t="shared" si="46"/>
        <v>Gabon0</v>
      </c>
      <c r="AF173" s="378">
        <f t="shared" si="50"/>
        <v>0</v>
      </c>
      <c r="AG173" s="378" t="str">
        <f t="shared" si="47"/>
        <v>Autres0</v>
      </c>
    </row>
    <row r="174" spans="1:33" ht="30" x14ac:dyDescent="0.15">
      <c r="A174" s="117">
        <v>165</v>
      </c>
      <c r="B174" s="464" t="str">
        <f t="shared" si="35"/>
        <v>Autres0</v>
      </c>
      <c r="C174" s="358" t="str">
        <f t="shared" si="36"/>
        <v>Gabon0</v>
      </c>
      <c r="D174" s="193" t="str">
        <f t="shared" si="34"/>
        <v/>
      </c>
      <c r="E174" s="201"/>
      <c r="F174" s="200"/>
      <c r="G174" s="200"/>
      <c r="H174" s="380"/>
      <c r="I174" s="380"/>
      <c r="J174" s="397" t="str">
        <f t="shared" si="51"/>
        <v/>
      </c>
      <c r="K174" s="201"/>
      <c r="L174" s="200"/>
      <c r="M174" s="200"/>
      <c r="N174" s="380"/>
      <c r="O174" s="202"/>
      <c r="P174" s="203"/>
      <c r="Q174" s="202"/>
      <c r="R174" s="203"/>
      <c r="S174" s="200"/>
      <c r="T174" s="195"/>
      <c r="U174" s="212">
        <f t="shared" si="52"/>
        <v>0</v>
      </c>
      <c r="V174" s="212">
        <f t="shared" si="53"/>
        <v>0</v>
      </c>
      <c r="W174" s="212">
        <f t="shared" si="40"/>
        <v>0</v>
      </c>
      <c r="X174" s="212">
        <f t="shared" si="41"/>
        <v>0</v>
      </c>
      <c r="Y174" s="116">
        <f t="shared" si="42"/>
        <v>0</v>
      </c>
      <c r="Z174" s="116">
        <f t="shared" si="54"/>
        <v>0</v>
      </c>
      <c r="AA174" s="116">
        <f t="shared" si="43"/>
        <v>0</v>
      </c>
      <c r="AB174" s="116">
        <f t="shared" si="44"/>
        <v>0</v>
      </c>
      <c r="AC174" s="58" t="str">
        <f t="shared" si="45"/>
        <v>0</v>
      </c>
      <c r="AD174" s="378">
        <f t="shared" si="49"/>
        <v>0</v>
      </c>
      <c r="AE174" s="378" t="str">
        <f t="shared" si="46"/>
        <v>Gabon0</v>
      </c>
      <c r="AF174" s="378">
        <f t="shared" si="50"/>
        <v>0</v>
      </c>
      <c r="AG174" s="378" t="str">
        <f t="shared" si="47"/>
        <v>Autres0</v>
      </c>
    </row>
    <row r="175" spans="1:33" ht="30" x14ac:dyDescent="0.15">
      <c r="A175" s="117">
        <v>166</v>
      </c>
      <c r="B175" s="464" t="str">
        <f t="shared" si="35"/>
        <v>Autres0</v>
      </c>
      <c r="C175" s="358" t="str">
        <f t="shared" si="36"/>
        <v>Gabon0</v>
      </c>
      <c r="D175" s="193" t="str">
        <f t="shared" si="34"/>
        <v/>
      </c>
      <c r="E175" s="201"/>
      <c r="F175" s="200"/>
      <c r="G175" s="200"/>
      <c r="H175" s="380"/>
      <c r="I175" s="380"/>
      <c r="J175" s="397" t="str">
        <f t="shared" si="51"/>
        <v/>
      </c>
      <c r="K175" s="201"/>
      <c r="L175" s="200"/>
      <c r="M175" s="200"/>
      <c r="N175" s="380"/>
      <c r="O175" s="202"/>
      <c r="P175" s="203"/>
      <c r="Q175" s="202"/>
      <c r="R175" s="203"/>
      <c r="S175" s="200"/>
      <c r="T175" s="195"/>
      <c r="U175" s="212">
        <f t="shared" si="52"/>
        <v>0</v>
      </c>
      <c r="V175" s="212">
        <f t="shared" si="53"/>
        <v>0</v>
      </c>
      <c r="W175" s="212">
        <f t="shared" si="40"/>
        <v>0</v>
      </c>
      <c r="X175" s="212">
        <f t="shared" si="41"/>
        <v>0</v>
      </c>
      <c r="Y175" s="116">
        <f t="shared" si="42"/>
        <v>0</v>
      </c>
      <c r="Z175" s="116">
        <f t="shared" si="54"/>
        <v>0</v>
      </c>
      <c r="AA175" s="116">
        <f t="shared" si="43"/>
        <v>0</v>
      </c>
      <c r="AB175" s="116">
        <f t="shared" si="44"/>
        <v>0</v>
      </c>
      <c r="AC175" s="58" t="str">
        <f t="shared" si="45"/>
        <v>0</v>
      </c>
      <c r="AD175" s="378">
        <f t="shared" si="49"/>
        <v>0</v>
      </c>
      <c r="AE175" s="378" t="str">
        <f t="shared" si="46"/>
        <v>Gabon0</v>
      </c>
      <c r="AF175" s="378">
        <f t="shared" si="50"/>
        <v>0</v>
      </c>
      <c r="AG175" s="378" t="str">
        <f t="shared" si="47"/>
        <v>Autres0</v>
      </c>
    </row>
    <row r="176" spans="1:33" ht="30" x14ac:dyDescent="0.15">
      <c r="A176" s="117">
        <v>167</v>
      </c>
      <c r="B176" s="464" t="str">
        <f t="shared" si="35"/>
        <v>Autres0</v>
      </c>
      <c r="C176" s="358" t="str">
        <f t="shared" si="36"/>
        <v>Gabon0</v>
      </c>
      <c r="D176" s="193" t="str">
        <f t="shared" si="34"/>
        <v/>
      </c>
      <c r="E176" s="201"/>
      <c r="F176" s="200"/>
      <c r="G176" s="200"/>
      <c r="H176" s="380"/>
      <c r="I176" s="380"/>
      <c r="J176" s="397" t="str">
        <f t="shared" si="51"/>
        <v/>
      </c>
      <c r="K176" s="201"/>
      <c r="L176" s="200"/>
      <c r="M176" s="200"/>
      <c r="N176" s="380"/>
      <c r="O176" s="202"/>
      <c r="P176" s="203"/>
      <c r="Q176" s="202"/>
      <c r="R176" s="203"/>
      <c r="S176" s="200"/>
      <c r="T176" s="195"/>
      <c r="U176" s="212">
        <f t="shared" si="52"/>
        <v>0</v>
      </c>
      <c r="V176" s="212">
        <f t="shared" si="53"/>
        <v>0</v>
      </c>
      <c r="W176" s="212">
        <f t="shared" si="40"/>
        <v>0</v>
      </c>
      <c r="X176" s="212">
        <f t="shared" si="41"/>
        <v>0</v>
      </c>
      <c r="Y176" s="116">
        <f t="shared" si="42"/>
        <v>0</v>
      </c>
      <c r="Z176" s="116">
        <f t="shared" si="54"/>
        <v>0</v>
      </c>
      <c r="AA176" s="116">
        <f t="shared" si="43"/>
        <v>0</v>
      </c>
      <c r="AB176" s="116">
        <f t="shared" si="44"/>
        <v>0</v>
      </c>
      <c r="AC176" s="58" t="str">
        <f t="shared" si="45"/>
        <v>0</v>
      </c>
      <c r="AD176" s="378">
        <f t="shared" si="49"/>
        <v>0</v>
      </c>
      <c r="AE176" s="378" t="str">
        <f t="shared" si="46"/>
        <v>Gabon0</v>
      </c>
      <c r="AF176" s="378">
        <f t="shared" si="50"/>
        <v>0</v>
      </c>
      <c r="AG176" s="378" t="str">
        <f t="shared" si="47"/>
        <v>Autres0</v>
      </c>
    </row>
    <row r="177" spans="1:33" ht="30" x14ac:dyDescent="0.15">
      <c r="A177" s="117">
        <v>168</v>
      </c>
      <c r="B177" s="464" t="str">
        <f t="shared" si="35"/>
        <v>Autres0</v>
      </c>
      <c r="C177" s="358" t="str">
        <f t="shared" si="36"/>
        <v>Gabon0</v>
      </c>
      <c r="D177" s="193" t="str">
        <f t="shared" si="34"/>
        <v/>
      </c>
      <c r="E177" s="201"/>
      <c r="F177" s="200"/>
      <c r="G177" s="200"/>
      <c r="H177" s="380"/>
      <c r="I177" s="380"/>
      <c r="J177" s="397" t="str">
        <f t="shared" si="51"/>
        <v/>
      </c>
      <c r="K177" s="201"/>
      <c r="L177" s="200"/>
      <c r="M177" s="200"/>
      <c r="N177" s="380"/>
      <c r="O177" s="202"/>
      <c r="P177" s="203"/>
      <c r="Q177" s="202"/>
      <c r="R177" s="203"/>
      <c r="S177" s="200"/>
      <c r="T177" s="195"/>
      <c r="U177" s="212">
        <f t="shared" si="52"/>
        <v>0</v>
      </c>
      <c r="V177" s="212">
        <f t="shared" si="53"/>
        <v>0</v>
      </c>
      <c r="W177" s="212">
        <f t="shared" si="40"/>
        <v>0</v>
      </c>
      <c r="X177" s="212">
        <f t="shared" si="41"/>
        <v>0</v>
      </c>
      <c r="Y177" s="116">
        <f t="shared" si="42"/>
        <v>0</v>
      </c>
      <c r="Z177" s="116">
        <f t="shared" si="54"/>
        <v>0</v>
      </c>
      <c r="AA177" s="116">
        <f t="shared" si="43"/>
        <v>0</v>
      </c>
      <c r="AB177" s="116">
        <f t="shared" si="44"/>
        <v>0</v>
      </c>
      <c r="AC177" s="58" t="str">
        <f t="shared" si="45"/>
        <v>0</v>
      </c>
      <c r="AD177" s="378">
        <f t="shared" si="49"/>
        <v>0</v>
      </c>
      <c r="AE177" s="378" t="str">
        <f t="shared" si="46"/>
        <v>Gabon0</v>
      </c>
      <c r="AF177" s="378">
        <f t="shared" si="50"/>
        <v>0</v>
      </c>
      <c r="AG177" s="378" t="str">
        <f t="shared" si="47"/>
        <v>Autres0</v>
      </c>
    </row>
    <row r="178" spans="1:33" ht="30" x14ac:dyDescent="0.15">
      <c r="A178" s="117">
        <v>169</v>
      </c>
      <c r="B178" s="464" t="str">
        <f t="shared" si="35"/>
        <v>Autres0</v>
      </c>
      <c r="C178" s="358" t="str">
        <f t="shared" si="36"/>
        <v>Gabon0</v>
      </c>
      <c r="D178" s="193" t="str">
        <f t="shared" si="34"/>
        <v/>
      </c>
      <c r="E178" s="201"/>
      <c r="F178" s="200"/>
      <c r="G178" s="200"/>
      <c r="H178" s="380"/>
      <c r="I178" s="380"/>
      <c r="J178" s="397" t="str">
        <f t="shared" si="51"/>
        <v/>
      </c>
      <c r="K178" s="201"/>
      <c r="L178" s="200"/>
      <c r="M178" s="200"/>
      <c r="N178" s="380"/>
      <c r="O178" s="202"/>
      <c r="P178" s="203"/>
      <c r="Q178" s="202"/>
      <c r="R178" s="203"/>
      <c r="S178" s="200"/>
      <c r="T178" s="195"/>
      <c r="U178" s="212">
        <f t="shared" si="52"/>
        <v>0</v>
      </c>
      <c r="V178" s="212">
        <f t="shared" si="53"/>
        <v>0</v>
      </c>
      <c r="W178" s="212">
        <f t="shared" si="40"/>
        <v>0</v>
      </c>
      <c r="X178" s="212">
        <f t="shared" si="41"/>
        <v>0</v>
      </c>
      <c r="Y178" s="116">
        <f t="shared" si="42"/>
        <v>0</v>
      </c>
      <c r="Z178" s="116">
        <f t="shared" si="54"/>
        <v>0</v>
      </c>
      <c r="AA178" s="116">
        <f t="shared" si="43"/>
        <v>0</v>
      </c>
      <c r="AB178" s="116">
        <f t="shared" si="44"/>
        <v>0</v>
      </c>
      <c r="AC178" s="58" t="str">
        <f t="shared" si="45"/>
        <v>0</v>
      </c>
      <c r="AD178" s="378">
        <f t="shared" si="49"/>
        <v>0</v>
      </c>
      <c r="AE178" s="378" t="str">
        <f t="shared" si="46"/>
        <v>Gabon0</v>
      </c>
      <c r="AF178" s="378">
        <f t="shared" si="50"/>
        <v>0</v>
      </c>
      <c r="AG178" s="378" t="str">
        <f t="shared" si="47"/>
        <v>Autres0</v>
      </c>
    </row>
    <row r="179" spans="1:33" ht="30" x14ac:dyDescent="0.15">
      <c r="A179" s="117">
        <v>170</v>
      </c>
      <c r="B179" s="464" t="str">
        <f t="shared" si="35"/>
        <v>Autres0</v>
      </c>
      <c r="C179" s="358" t="str">
        <f t="shared" si="36"/>
        <v>Gabon0</v>
      </c>
      <c r="D179" s="193" t="str">
        <f t="shared" si="34"/>
        <v/>
      </c>
      <c r="E179" s="201"/>
      <c r="F179" s="200"/>
      <c r="G179" s="200"/>
      <c r="H179" s="380"/>
      <c r="I179" s="380"/>
      <c r="J179" s="397" t="str">
        <f t="shared" si="51"/>
        <v/>
      </c>
      <c r="K179" s="201"/>
      <c r="L179" s="200"/>
      <c r="M179" s="200"/>
      <c r="N179" s="380"/>
      <c r="O179" s="202"/>
      <c r="P179" s="203"/>
      <c r="Q179" s="202"/>
      <c r="R179" s="203"/>
      <c r="S179" s="200"/>
      <c r="T179" s="195"/>
      <c r="U179" s="212">
        <f t="shared" si="52"/>
        <v>0</v>
      </c>
      <c r="V179" s="212">
        <f t="shared" si="53"/>
        <v>0</v>
      </c>
      <c r="W179" s="212">
        <f t="shared" si="40"/>
        <v>0</v>
      </c>
      <c r="X179" s="212">
        <f t="shared" si="41"/>
        <v>0</v>
      </c>
      <c r="Y179" s="116">
        <f t="shared" si="42"/>
        <v>0</v>
      </c>
      <c r="Z179" s="116">
        <f t="shared" si="54"/>
        <v>0</v>
      </c>
      <c r="AA179" s="116">
        <f t="shared" si="43"/>
        <v>0</v>
      </c>
      <c r="AB179" s="116">
        <f t="shared" si="44"/>
        <v>0</v>
      </c>
      <c r="AC179" s="58" t="str">
        <f t="shared" si="45"/>
        <v>0</v>
      </c>
      <c r="AD179" s="378">
        <f t="shared" si="49"/>
        <v>0</v>
      </c>
      <c r="AE179" s="378" t="str">
        <f t="shared" si="46"/>
        <v>Gabon0</v>
      </c>
      <c r="AF179" s="378">
        <f t="shared" si="50"/>
        <v>0</v>
      </c>
      <c r="AG179" s="378" t="str">
        <f t="shared" si="47"/>
        <v>Autres0</v>
      </c>
    </row>
    <row r="180" spans="1:33" ht="30" x14ac:dyDescent="0.15">
      <c r="A180" s="117">
        <v>171</v>
      </c>
      <c r="B180" s="464" t="str">
        <f t="shared" si="35"/>
        <v>Autres0</v>
      </c>
      <c r="C180" s="358" t="str">
        <f t="shared" si="36"/>
        <v>Gabon0</v>
      </c>
      <c r="D180" s="193" t="str">
        <f t="shared" si="34"/>
        <v/>
      </c>
      <c r="E180" s="201"/>
      <c r="F180" s="200"/>
      <c r="G180" s="200"/>
      <c r="H180" s="380"/>
      <c r="I180" s="380"/>
      <c r="J180" s="397" t="str">
        <f t="shared" si="51"/>
        <v/>
      </c>
      <c r="K180" s="201"/>
      <c r="L180" s="200"/>
      <c r="M180" s="200"/>
      <c r="N180" s="380"/>
      <c r="O180" s="202"/>
      <c r="P180" s="203"/>
      <c r="Q180" s="202"/>
      <c r="R180" s="203"/>
      <c r="S180" s="200"/>
      <c r="T180" s="195"/>
      <c r="U180" s="212">
        <f t="shared" si="52"/>
        <v>0</v>
      </c>
      <c r="V180" s="212">
        <f t="shared" si="53"/>
        <v>0</v>
      </c>
      <c r="W180" s="212">
        <f t="shared" si="40"/>
        <v>0</v>
      </c>
      <c r="X180" s="212">
        <f t="shared" si="41"/>
        <v>0</v>
      </c>
      <c r="Y180" s="116">
        <f t="shared" si="42"/>
        <v>0</v>
      </c>
      <c r="Z180" s="116">
        <f t="shared" si="54"/>
        <v>0</v>
      </c>
      <c r="AA180" s="116">
        <f t="shared" si="43"/>
        <v>0</v>
      </c>
      <c r="AB180" s="116">
        <f t="shared" si="44"/>
        <v>0</v>
      </c>
      <c r="AC180" s="58" t="str">
        <f t="shared" si="45"/>
        <v>0</v>
      </c>
      <c r="AD180" s="378">
        <f t="shared" si="49"/>
        <v>0</v>
      </c>
      <c r="AE180" s="378" t="str">
        <f t="shared" si="46"/>
        <v>Gabon0</v>
      </c>
      <c r="AF180" s="378">
        <f t="shared" si="50"/>
        <v>0</v>
      </c>
      <c r="AG180" s="378" t="str">
        <f t="shared" si="47"/>
        <v>Autres0</v>
      </c>
    </row>
    <row r="181" spans="1:33" ht="30" x14ac:dyDescent="0.15">
      <c r="A181" s="117">
        <v>172</v>
      </c>
      <c r="B181" s="464" t="str">
        <f t="shared" si="35"/>
        <v>Autres0</v>
      </c>
      <c r="C181" s="358" t="str">
        <f t="shared" si="36"/>
        <v>Gabon0</v>
      </c>
      <c r="D181" s="193" t="str">
        <f t="shared" si="34"/>
        <v/>
      </c>
      <c r="E181" s="201"/>
      <c r="F181" s="200"/>
      <c r="G181" s="200"/>
      <c r="H181" s="380"/>
      <c r="I181" s="380"/>
      <c r="J181" s="397" t="str">
        <f t="shared" si="51"/>
        <v/>
      </c>
      <c r="K181" s="201"/>
      <c r="L181" s="200"/>
      <c r="M181" s="200"/>
      <c r="N181" s="380"/>
      <c r="O181" s="202"/>
      <c r="P181" s="203"/>
      <c r="Q181" s="202"/>
      <c r="R181" s="203"/>
      <c r="S181" s="200"/>
      <c r="T181" s="195"/>
      <c r="U181" s="212">
        <f t="shared" si="52"/>
        <v>0</v>
      </c>
      <c r="V181" s="212">
        <f t="shared" si="53"/>
        <v>0</v>
      </c>
      <c r="W181" s="212">
        <f t="shared" si="40"/>
        <v>0</v>
      </c>
      <c r="X181" s="212">
        <f t="shared" si="41"/>
        <v>0</v>
      </c>
      <c r="Y181" s="116">
        <f t="shared" si="42"/>
        <v>0</v>
      </c>
      <c r="Z181" s="116">
        <f t="shared" si="54"/>
        <v>0</v>
      </c>
      <c r="AA181" s="116">
        <f t="shared" si="43"/>
        <v>0</v>
      </c>
      <c r="AB181" s="116">
        <f t="shared" si="44"/>
        <v>0</v>
      </c>
      <c r="AC181" s="58" t="str">
        <f t="shared" si="45"/>
        <v>0</v>
      </c>
      <c r="AD181" s="378">
        <f t="shared" si="49"/>
        <v>0</v>
      </c>
      <c r="AE181" s="378" t="str">
        <f t="shared" si="46"/>
        <v>Gabon0</v>
      </c>
      <c r="AF181" s="378">
        <f t="shared" si="50"/>
        <v>0</v>
      </c>
      <c r="AG181" s="378" t="str">
        <f t="shared" si="47"/>
        <v>Autres0</v>
      </c>
    </row>
    <row r="182" spans="1:33" ht="30" x14ac:dyDescent="0.15">
      <c r="A182" s="117">
        <v>173</v>
      </c>
      <c r="B182" s="464" t="str">
        <f t="shared" si="35"/>
        <v>Autres0</v>
      </c>
      <c r="C182" s="358" t="str">
        <f t="shared" si="36"/>
        <v>Gabon0</v>
      </c>
      <c r="D182" s="193" t="str">
        <f t="shared" si="34"/>
        <v/>
      </c>
      <c r="E182" s="201"/>
      <c r="F182" s="200"/>
      <c r="G182" s="200"/>
      <c r="H182" s="380"/>
      <c r="I182" s="380"/>
      <c r="J182" s="397" t="str">
        <f t="shared" si="51"/>
        <v/>
      </c>
      <c r="K182" s="201"/>
      <c r="L182" s="200"/>
      <c r="M182" s="200"/>
      <c r="N182" s="380"/>
      <c r="O182" s="202"/>
      <c r="P182" s="203"/>
      <c r="Q182" s="202"/>
      <c r="R182" s="203"/>
      <c r="S182" s="200"/>
      <c r="T182" s="195"/>
      <c r="U182" s="212">
        <f t="shared" si="52"/>
        <v>0</v>
      </c>
      <c r="V182" s="212">
        <f t="shared" si="53"/>
        <v>0</v>
      </c>
      <c r="W182" s="212">
        <f t="shared" si="40"/>
        <v>0</v>
      </c>
      <c r="X182" s="212">
        <f t="shared" si="41"/>
        <v>0</v>
      </c>
      <c r="Y182" s="116">
        <f t="shared" si="42"/>
        <v>0</v>
      </c>
      <c r="Z182" s="116">
        <f t="shared" si="54"/>
        <v>0</v>
      </c>
      <c r="AA182" s="116">
        <f t="shared" si="43"/>
        <v>0</v>
      </c>
      <c r="AB182" s="116">
        <f t="shared" si="44"/>
        <v>0</v>
      </c>
      <c r="AC182" s="58" t="str">
        <f t="shared" si="45"/>
        <v>0</v>
      </c>
      <c r="AD182" s="378">
        <f t="shared" si="49"/>
        <v>0</v>
      </c>
      <c r="AE182" s="378" t="str">
        <f t="shared" si="46"/>
        <v>Gabon0</v>
      </c>
      <c r="AF182" s="378">
        <f t="shared" si="50"/>
        <v>0</v>
      </c>
      <c r="AG182" s="378" t="str">
        <f t="shared" si="47"/>
        <v>Autres0</v>
      </c>
    </row>
    <row r="183" spans="1:33" ht="30" x14ac:dyDescent="0.15">
      <c r="A183" s="117">
        <v>174</v>
      </c>
      <c r="B183" s="464" t="str">
        <f t="shared" si="35"/>
        <v>Autres0</v>
      </c>
      <c r="C183" s="358" t="str">
        <f t="shared" si="36"/>
        <v>Gabon0</v>
      </c>
      <c r="D183" s="193" t="str">
        <f t="shared" si="34"/>
        <v/>
      </c>
      <c r="E183" s="201"/>
      <c r="F183" s="200"/>
      <c r="G183" s="200"/>
      <c r="H183" s="380"/>
      <c r="I183" s="380"/>
      <c r="J183" s="397" t="str">
        <f t="shared" si="51"/>
        <v/>
      </c>
      <c r="K183" s="201"/>
      <c r="L183" s="200"/>
      <c r="M183" s="200"/>
      <c r="N183" s="380"/>
      <c r="O183" s="202"/>
      <c r="P183" s="203"/>
      <c r="Q183" s="202"/>
      <c r="R183" s="203"/>
      <c r="S183" s="200"/>
      <c r="T183" s="195"/>
      <c r="U183" s="212">
        <f t="shared" si="52"/>
        <v>0</v>
      </c>
      <c r="V183" s="212">
        <f t="shared" si="53"/>
        <v>0</v>
      </c>
      <c r="W183" s="212">
        <f t="shared" si="40"/>
        <v>0</v>
      </c>
      <c r="X183" s="212">
        <f t="shared" si="41"/>
        <v>0</v>
      </c>
      <c r="Y183" s="116">
        <f t="shared" si="42"/>
        <v>0</v>
      </c>
      <c r="Z183" s="116">
        <f t="shared" si="54"/>
        <v>0</v>
      </c>
      <c r="AA183" s="116">
        <f t="shared" si="43"/>
        <v>0</v>
      </c>
      <c r="AB183" s="116">
        <f t="shared" si="44"/>
        <v>0</v>
      </c>
      <c r="AC183" s="58" t="str">
        <f t="shared" si="45"/>
        <v>0</v>
      </c>
      <c r="AD183" s="378">
        <f t="shared" si="49"/>
        <v>0</v>
      </c>
      <c r="AE183" s="378" t="str">
        <f t="shared" si="46"/>
        <v>Gabon0</v>
      </c>
      <c r="AF183" s="378">
        <f t="shared" si="50"/>
        <v>0</v>
      </c>
      <c r="AG183" s="378" t="str">
        <f t="shared" si="47"/>
        <v>Autres0</v>
      </c>
    </row>
    <row r="184" spans="1:33" ht="30" x14ac:dyDescent="0.15">
      <c r="A184" s="117">
        <v>175</v>
      </c>
      <c r="B184" s="464" t="str">
        <f t="shared" si="35"/>
        <v>Autres0</v>
      </c>
      <c r="C184" s="358" t="str">
        <f t="shared" si="36"/>
        <v>Gabon0</v>
      </c>
      <c r="D184" s="193" t="str">
        <f t="shared" si="34"/>
        <v/>
      </c>
      <c r="E184" s="201"/>
      <c r="F184" s="200"/>
      <c r="G184" s="200"/>
      <c r="H184" s="380"/>
      <c r="I184" s="380"/>
      <c r="J184" s="397" t="str">
        <f t="shared" si="51"/>
        <v/>
      </c>
      <c r="K184" s="201"/>
      <c r="L184" s="200"/>
      <c r="M184" s="200"/>
      <c r="N184" s="380"/>
      <c r="O184" s="202"/>
      <c r="P184" s="203"/>
      <c r="Q184" s="202"/>
      <c r="R184" s="203"/>
      <c r="S184" s="200"/>
      <c r="T184" s="195"/>
      <c r="U184" s="212">
        <f t="shared" si="52"/>
        <v>0</v>
      </c>
      <c r="V184" s="212">
        <f t="shared" si="53"/>
        <v>0</v>
      </c>
      <c r="W184" s="212">
        <f t="shared" si="40"/>
        <v>0</v>
      </c>
      <c r="X184" s="212">
        <f t="shared" si="41"/>
        <v>0</v>
      </c>
      <c r="Y184" s="116">
        <f t="shared" si="42"/>
        <v>0</v>
      </c>
      <c r="Z184" s="116">
        <f t="shared" si="54"/>
        <v>0</v>
      </c>
      <c r="AA184" s="116">
        <f t="shared" si="43"/>
        <v>0</v>
      </c>
      <c r="AB184" s="116">
        <f t="shared" si="44"/>
        <v>0</v>
      </c>
      <c r="AC184" s="58" t="str">
        <f t="shared" si="45"/>
        <v>0</v>
      </c>
      <c r="AD184" s="378">
        <f t="shared" si="49"/>
        <v>0</v>
      </c>
      <c r="AE184" s="378" t="str">
        <f t="shared" si="46"/>
        <v>Gabon0</v>
      </c>
      <c r="AF184" s="378">
        <f t="shared" si="50"/>
        <v>0</v>
      </c>
      <c r="AG184" s="378" t="str">
        <f t="shared" si="47"/>
        <v>Autres0</v>
      </c>
    </row>
    <row r="185" spans="1:33" ht="30" x14ac:dyDescent="0.15">
      <c r="A185" s="117">
        <v>176</v>
      </c>
      <c r="B185" s="464" t="str">
        <f t="shared" si="35"/>
        <v>Autres0</v>
      </c>
      <c r="C185" s="358" t="str">
        <f t="shared" si="36"/>
        <v>Gabon0</v>
      </c>
      <c r="D185" s="193" t="str">
        <f t="shared" si="34"/>
        <v/>
      </c>
      <c r="E185" s="201"/>
      <c r="F185" s="200"/>
      <c r="G185" s="200"/>
      <c r="H185" s="380"/>
      <c r="I185" s="380"/>
      <c r="J185" s="397" t="str">
        <f t="shared" si="51"/>
        <v/>
      </c>
      <c r="K185" s="201"/>
      <c r="L185" s="200"/>
      <c r="M185" s="200"/>
      <c r="N185" s="380"/>
      <c r="O185" s="202"/>
      <c r="P185" s="203"/>
      <c r="Q185" s="202"/>
      <c r="R185" s="203"/>
      <c r="S185" s="200"/>
      <c r="T185" s="195"/>
      <c r="U185" s="212">
        <f t="shared" si="52"/>
        <v>0</v>
      </c>
      <c r="V185" s="212">
        <f t="shared" si="53"/>
        <v>0</v>
      </c>
      <c r="W185" s="212">
        <f t="shared" si="40"/>
        <v>0</v>
      </c>
      <c r="X185" s="212">
        <f t="shared" si="41"/>
        <v>0</v>
      </c>
      <c r="Y185" s="116">
        <f t="shared" si="42"/>
        <v>0</v>
      </c>
      <c r="Z185" s="116">
        <f t="shared" si="54"/>
        <v>0</v>
      </c>
      <c r="AA185" s="116">
        <f t="shared" si="43"/>
        <v>0</v>
      </c>
      <c r="AB185" s="116">
        <f t="shared" si="44"/>
        <v>0</v>
      </c>
      <c r="AC185" s="58" t="str">
        <f t="shared" si="45"/>
        <v>0</v>
      </c>
      <c r="AD185" s="378">
        <f t="shared" si="49"/>
        <v>0</v>
      </c>
      <c r="AE185" s="378" t="str">
        <f t="shared" si="46"/>
        <v>Gabon0</v>
      </c>
      <c r="AF185" s="378">
        <f t="shared" si="50"/>
        <v>0</v>
      </c>
      <c r="AG185" s="378" t="str">
        <f t="shared" si="47"/>
        <v>Autres0</v>
      </c>
    </row>
    <row r="186" spans="1:33" ht="30" x14ac:dyDescent="0.15">
      <c r="A186" s="117">
        <v>177</v>
      </c>
      <c r="B186" s="464" t="str">
        <f t="shared" si="35"/>
        <v>Autres0</v>
      </c>
      <c r="C186" s="358" t="str">
        <f t="shared" si="36"/>
        <v>Gabon0</v>
      </c>
      <c r="D186" s="193" t="str">
        <f t="shared" si="34"/>
        <v/>
      </c>
      <c r="E186" s="201"/>
      <c r="F186" s="200"/>
      <c r="G186" s="200"/>
      <c r="H186" s="380"/>
      <c r="I186" s="380"/>
      <c r="J186" s="397" t="str">
        <f t="shared" si="51"/>
        <v/>
      </c>
      <c r="K186" s="201"/>
      <c r="L186" s="200"/>
      <c r="M186" s="200"/>
      <c r="N186" s="380"/>
      <c r="O186" s="202"/>
      <c r="P186" s="203"/>
      <c r="Q186" s="202"/>
      <c r="R186" s="203"/>
      <c r="S186" s="200"/>
      <c r="T186" s="195"/>
      <c r="U186" s="212">
        <f t="shared" si="52"/>
        <v>0</v>
      </c>
      <c r="V186" s="212">
        <f t="shared" si="53"/>
        <v>0</v>
      </c>
      <c r="W186" s="212">
        <f t="shared" si="40"/>
        <v>0</v>
      </c>
      <c r="X186" s="212">
        <f t="shared" si="41"/>
        <v>0</v>
      </c>
      <c r="Y186" s="116">
        <f t="shared" si="42"/>
        <v>0</v>
      </c>
      <c r="Z186" s="116">
        <f t="shared" si="54"/>
        <v>0</v>
      </c>
      <c r="AA186" s="116">
        <f t="shared" si="43"/>
        <v>0</v>
      </c>
      <c r="AB186" s="116">
        <f t="shared" si="44"/>
        <v>0</v>
      </c>
      <c r="AC186" s="58" t="str">
        <f t="shared" si="45"/>
        <v>0</v>
      </c>
      <c r="AD186" s="378">
        <f t="shared" si="49"/>
        <v>0</v>
      </c>
      <c r="AE186" s="378" t="str">
        <f t="shared" si="46"/>
        <v>Gabon0</v>
      </c>
      <c r="AF186" s="378">
        <f t="shared" si="50"/>
        <v>0</v>
      </c>
      <c r="AG186" s="378" t="str">
        <f t="shared" si="47"/>
        <v>Autres0</v>
      </c>
    </row>
    <row r="187" spans="1:33" ht="30" x14ac:dyDescent="0.15">
      <c r="A187" s="117">
        <v>178</v>
      </c>
      <c r="B187" s="464" t="str">
        <f t="shared" si="35"/>
        <v>Autres0</v>
      </c>
      <c r="C187" s="358" t="str">
        <f t="shared" si="36"/>
        <v>Gabon0</v>
      </c>
      <c r="D187" s="193" t="str">
        <f t="shared" si="34"/>
        <v/>
      </c>
      <c r="E187" s="201"/>
      <c r="F187" s="200"/>
      <c r="G187" s="200"/>
      <c r="H187" s="380"/>
      <c r="I187" s="380"/>
      <c r="J187" s="397" t="str">
        <f t="shared" si="51"/>
        <v/>
      </c>
      <c r="K187" s="201"/>
      <c r="L187" s="200"/>
      <c r="M187" s="200"/>
      <c r="N187" s="380"/>
      <c r="O187" s="202"/>
      <c r="P187" s="203"/>
      <c r="Q187" s="202"/>
      <c r="R187" s="203"/>
      <c r="S187" s="200"/>
      <c r="T187" s="195"/>
      <c r="U187" s="212">
        <f t="shared" si="52"/>
        <v>0</v>
      </c>
      <c r="V187" s="212">
        <f t="shared" si="53"/>
        <v>0</v>
      </c>
      <c r="W187" s="212">
        <f t="shared" si="40"/>
        <v>0</v>
      </c>
      <c r="X187" s="212">
        <f t="shared" si="41"/>
        <v>0</v>
      </c>
      <c r="Y187" s="116">
        <f t="shared" si="42"/>
        <v>0</v>
      </c>
      <c r="Z187" s="116">
        <f t="shared" si="54"/>
        <v>0</v>
      </c>
      <c r="AA187" s="116">
        <f t="shared" si="43"/>
        <v>0</v>
      </c>
      <c r="AB187" s="116">
        <f t="shared" si="44"/>
        <v>0</v>
      </c>
      <c r="AC187" s="58" t="str">
        <f t="shared" si="45"/>
        <v>0</v>
      </c>
      <c r="AD187" s="378">
        <f t="shared" si="49"/>
        <v>0</v>
      </c>
      <c r="AE187" s="378" t="str">
        <f t="shared" si="46"/>
        <v>Gabon0</v>
      </c>
      <c r="AF187" s="378">
        <f t="shared" si="50"/>
        <v>0</v>
      </c>
      <c r="AG187" s="378" t="str">
        <f t="shared" si="47"/>
        <v>Autres0</v>
      </c>
    </row>
    <row r="188" spans="1:33" ht="30" x14ac:dyDescent="0.15">
      <c r="A188" s="117">
        <v>179</v>
      </c>
      <c r="B188" s="464" t="str">
        <f t="shared" si="35"/>
        <v>Autres0</v>
      </c>
      <c r="C188" s="358" t="str">
        <f t="shared" si="36"/>
        <v>Gabon0</v>
      </c>
      <c r="D188" s="193" t="str">
        <f t="shared" si="34"/>
        <v/>
      </c>
      <c r="E188" s="201"/>
      <c r="F188" s="200"/>
      <c r="G188" s="200"/>
      <c r="H188" s="380"/>
      <c r="I188" s="380"/>
      <c r="J188" s="397" t="str">
        <f t="shared" si="51"/>
        <v/>
      </c>
      <c r="K188" s="201"/>
      <c r="L188" s="200"/>
      <c r="M188" s="200"/>
      <c r="N188" s="380"/>
      <c r="O188" s="202"/>
      <c r="P188" s="203"/>
      <c r="Q188" s="202"/>
      <c r="R188" s="203"/>
      <c r="S188" s="200"/>
      <c r="T188" s="195"/>
      <c r="U188" s="212">
        <f t="shared" si="52"/>
        <v>0</v>
      </c>
      <c r="V188" s="212">
        <f t="shared" si="53"/>
        <v>0</v>
      </c>
      <c r="W188" s="212">
        <f t="shared" si="40"/>
        <v>0</v>
      </c>
      <c r="X188" s="212">
        <f t="shared" si="41"/>
        <v>0</v>
      </c>
      <c r="Y188" s="116">
        <f t="shared" si="42"/>
        <v>0</v>
      </c>
      <c r="Z188" s="116">
        <f t="shared" si="54"/>
        <v>0</v>
      </c>
      <c r="AA188" s="116">
        <f t="shared" si="43"/>
        <v>0</v>
      </c>
      <c r="AB188" s="116">
        <f t="shared" si="44"/>
        <v>0</v>
      </c>
      <c r="AC188" s="58" t="str">
        <f t="shared" si="45"/>
        <v>0</v>
      </c>
      <c r="AD188" s="378">
        <f t="shared" si="49"/>
        <v>0</v>
      </c>
      <c r="AE188" s="378" t="str">
        <f t="shared" si="46"/>
        <v>Gabon0</v>
      </c>
      <c r="AF188" s="378">
        <f t="shared" si="50"/>
        <v>0</v>
      </c>
      <c r="AG188" s="378" t="str">
        <f t="shared" si="47"/>
        <v>Autres0</v>
      </c>
    </row>
    <row r="189" spans="1:33" ht="30" x14ac:dyDescent="0.15">
      <c r="A189" s="117">
        <v>180</v>
      </c>
      <c r="B189" s="464" t="str">
        <f t="shared" si="35"/>
        <v>Autres0</v>
      </c>
      <c r="C189" s="358" t="str">
        <f t="shared" si="36"/>
        <v>Gabon0</v>
      </c>
      <c r="D189" s="193" t="str">
        <f t="shared" si="34"/>
        <v/>
      </c>
      <c r="E189" s="201"/>
      <c r="F189" s="200"/>
      <c r="G189" s="200"/>
      <c r="H189" s="380"/>
      <c r="I189" s="380"/>
      <c r="J189" s="397" t="str">
        <f t="shared" si="51"/>
        <v/>
      </c>
      <c r="K189" s="201"/>
      <c r="L189" s="200"/>
      <c r="M189" s="200"/>
      <c r="N189" s="380"/>
      <c r="O189" s="202"/>
      <c r="P189" s="203"/>
      <c r="Q189" s="202"/>
      <c r="R189" s="203"/>
      <c r="S189" s="200"/>
      <c r="T189" s="195"/>
      <c r="U189" s="212">
        <f t="shared" si="52"/>
        <v>0</v>
      </c>
      <c r="V189" s="212">
        <f t="shared" si="53"/>
        <v>0</v>
      </c>
      <c r="W189" s="212">
        <f t="shared" si="40"/>
        <v>0</v>
      </c>
      <c r="X189" s="212">
        <f t="shared" si="41"/>
        <v>0</v>
      </c>
      <c r="Y189" s="116">
        <f t="shared" si="42"/>
        <v>0</v>
      </c>
      <c r="Z189" s="116">
        <f t="shared" si="54"/>
        <v>0</v>
      </c>
      <c r="AA189" s="116">
        <f t="shared" si="43"/>
        <v>0</v>
      </c>
      <c r="AB189" s="116">
        <f t="shared" si="44"/>
        <v>0</v>
      </c>
      <c r="AC189" s="58" t="str">
        <f t="shared" si="45"/>
        <v>0</v>
      </c>
      <c r="AD189" s="378">
        <f t="shared" si="49"/>
        <v>0</v>
      </c>
      <c r="AE189" s="378" t="str">
        <f t="shared" si="46"/>
        <v>Gabon0</v>
      </c>
      <c r="AF189" s="378">
        <f t="shared" si="50"/>
        <v>0</v>
      </c>
      <c r="AG189" s="378" t="str">
        <f t="shared" si="47"/>
        <v>Autres0</v>
      </c>
    </row>
    <row r="190" spans="1:33" ht="30" x14ac:dyDescent="0.15">
      <c r="A190" s="117">
        <v>181</v>
      </c>
      <c r="B190" s="464" t="str">
        <f t="shared" si="35"/>
        <v>Autres0</v>
      </c>
      <c r="C190" s="358" t="str">
        <f t="shared" si="36"/>
        <v>Gabon0</v>
      </c>
      <c r="D190" s="193" t="str">
        <f t="shared" si="34"/>
        <v/>
      </c>
      <c r="E190" s="201"/>
      <c r="F190" s="200"/>
      <c r="G190" s="200"/>
      <c r="H190" s="380"/>
      <c r="I190" s="380"/>
      <c r="J190" s="397" t="str">
        <f t="shared" si="51"/>
        <v/>
      </c>
      <c r="K190" s="201"/>
      <c r="L190" s="200"/>
      <c r="M190" s="200"/>
      <c r="N190" s="380"/>
      <c r="O190" s="202"/>
      <c r="P190" s="203"/>
      <c r="Q190" s="202"/>
      <c r="R190" s="203"/>
      <c r="S190" s="200"/>
      <c r="T190" s="195"/>
      <c r="U190" s="212">
        <f t="shared" si="52"/>
        <v>0</v>
      </c>
      <c r="V190" s="212">
        <f t="shared" si="53"/>
        <v>0</v>
      </c>
      <c r="W190" s="212">
        <f t="shared" si="40"/>
        <v>0</v>
      </c>
      <c r="X190" s="212">
        <f t="shared" si="41"/>
        <v>0</v>
      </c>
      <c r="Y190" s="116">
        <f t="shared" si="42"/>
        <v>0</v>
      </c>
      <c r="Z190" s="116">
        <f t="shared" si="54"/>
        <v>0</v>
      </c>
      <c r="AA190" s="116">
        <f t="shared" si="43"/>
        <v>0</v>
      </c>
      <c r="AB190" s="116">
        <f t="shared" si="44"/>
        <v>0</v>
      </c>
      <c r="AC190" s="58" t="str">
        <f t="shared" si="45"/>
        <v>0</v>
      </c>
      <c r="AD190" s="378">
        <f t="shared" si="49"/>
        <v>0</v>
      </c>
      <c r="AE190" s="378" t="str">
        <f t="shared" si="46"/>
        <v>Gabon0</v>
      </c>
      <c r="AF190" s="378">
        <f t="shared" si="50"/>
        <v>0</v>
      </c>
      <c r="AG190" s="378" t="str">
        <f t="shared" si="47"/>
        <v>Autres0</v>
      </c>
    </row>
    <row r="191" spans="1:33" ht="30" x14ac:dyDescent="0.15">
      <c r="A191" s="117">
        <v>182</v>
      </c>
      <c r="B191" s="464" t="str">
        <f t="shared" si="35"/>
        <v>Autres0</v>
      </c>
      <c r="C191" s="358" t="str">
        <f t="shared" si="36"/>
        <v>Gabon0</v>
      </c>
      <c r="D191" s="193" t="str">
        <f t="shared" si="34"/>
        <v/>
      </c>
      <c r="E191" s="201"/>
      <c r="F191" s="200"/>
      <c r="G191" s="200"/>
      <c r="H191" s="380"/>
      <c r="I191" s="380"/>
      <c r="J191" s="397" t="str">
        <f t="shared" si="51"/>
        <v/>
      </c>
      <c r="K191" s="201"/>
      <c r="L191" s="200"/>
      <c r="M191" s="200"/>
      <c r="N191" s="380"/>
      <c r="O191" s="202"/>
      <c r="P191" s="203"/>
      <c r="Q191" s="202"/>
      <c r="R191" s="203"/>
      <c r="S191" s="200"/>
      <c r="T191" s="195"/>
      <c r="U191" s="212">
        <f t="shared" si="52"/>
        <v>0</v>
      </c>
      <c r="V191" s="212">
        <f t="shared" si="53"/>
        <v>0</v>
      </c>
      <c r="W191" s="212">
        <f t="shared" si="40"/>
        <v>0</v>
      </c>
      <c r="X191" s="212">
        <f t="shared" si="41"/>
        <v>0</v>
      </c>
      <c r="Y191" s="116">
        <f t="shared" si="42"/>
        <v>0</v>
      </c>
      <c r="Z191" s="116">
        <f t="shared" si="54"/>
        <v>0</v>
      </c>
      <c r="AA191" s="116">
        <f t="shared" si="43"/>
        <v>0</v>
      </c>
      <c r="AB191" s="116">
        <f t="shared" si="44"/>
        <v>0</v>
      </c>
      <c r="AC191" s="58" t="str">
        <f t="shared" si="45"/>
        <v>0</v>
      </c>
      <c r="AD191" s="378">
        <f t="shared" si="49"/>
        <v>0</v>
      </c>
      <c r="AE191" s="378" t="str">
        <f t="shared" si="46"/>
        <v>Gabon0</v>
      </c>
      <c r="AF191" s="378">
        <f t="shared" si="50"/>
        <v>0</v>
      </c>
      <c r="AG191" s="378" t="str">
        <f t="shared" si="47"/>
        <v>Autres0</v>
      </c>
    </row>
    <row r="192" spans="1:33" ht="30" x14ac:dyDescent="0.15">
      <c r="A192" s="117">
        <v>183</v>
      </c>
      <c r="B192" s="464" t="str">
        <f t="shared" si="35"/>
        <v>Autres0</v>
      </c>
      <c r="C192" s="358" t="str">
        <f t="shared" si="36"/>
        <v>Gabon0</v>
      </c>
      <c r="D192" s="193" t="str">
        <f t="shared" si="34"/>
        <v/>
      </c>
      <c r="E192" s="201"/>
      <c r="F192" s="200"/>
      <c r="G192" s="200"/>
      <c r="H192" s="380"/>
      <c r="I192" s="380"/>
      <c r="J192" s="397" t="str">
        <f t="shared" si="51"/>
        <v/>
      </c>
      <c r="K192" s="201"/>
      <c r="L192" s="200"/>
      <c r="M192" s="200"/>
      <c r="N192" s="380"/>
      <c r="O192" s="202"/>
      <c r="P192" s="203"/>
      <c r="Q192" s="202"/>
      <c r="R192" s="203"/>
      <c r="S192" s="200"/>
      <c r="T192" s="195"/>
      <c r="U192" s="212">
        <f t="shared" si="52"/>
        <v>0</v>
      </c>
      <c r="V192" s="212">
        <f t="shared" si="53"/>
        <v>0</v>
      </c>
      <c r="W192" s="212">
        <f t="shared" si="40"/>
        <v>0</v>
      </c>
      <c r="X192" s="212">
        <f t="shared" si="41"/>
        <v>0</v>
      </c>
      <c r="Y192" s="116">
        <f t="shared" si="42"/>
        <v>0</v>
      </c>
      <c r="Z192" s="116">
        <f t="shared" si="54"/>
        <v>0</v>
      </c>
      <c r="AA192" s="116">
        <f t="shared" si="43"/>
        <v>0</v>
      </c>
      <c r="AB192" s="116">
        <f t="shared" si="44"/>
        <v>0</v>
      </c>
      <c r="AC192" s="58" t="str">
        <f t="shared" si="45"/>
        <v>0</v>
      </c>
      <c r="AD192" s="378">
        <f t="shared" si="49"/>
        <v>0</v>
      </c>
      <c r="AE192" s="378" t="str">
        <f t="shared" si="46"/>
        <v>Gabon0</v>
      </c>
      <c r="AF192" s="378">
        <f t="shared" si="50"/>
        <v>0</v>
      </c>
      <c r="AG192" s="378" t="str">
        <f t="shared" si="47"/>
        <v>Autres0</v>
      </c>
    </row>
    <row r="193" spans="1:33" ht="30" x14ac:dyDescent="0.15">
      <c r="A193" s="117">
        <v>184</v>
      </c>
      <c r="B193" s="464" t="str">
        <f t="shared" si="35"/>
        <v>Autres0</v>
      </c>
      <c r="C193" s="358" t="str">
        <f t="shared" si="36"/>
        <v>Gabon0</v>
      </c>
      <c r="D193" s="193" t="str">
        <f t="shared" si="34"/>
        <v/>
      </c>
      <c r="E193" s="201"/>
      <c r="F193" s="200"/>
      <c r="G193" s="200"/>
      <c r="H193" s="380"/>
      <c r="I193" s="380"/>
      <c r="J193" s="397" t="str">
        <f t="shared" si="51"/>
        <v/>
      </c>
      <c r="K193" s="201"/>
      <c r="L193" s="200"/>
      <c r="M193" s="200"/>
      <c r="N193" s="380"/>
      <c r="O193" s="202"/>
      <c r="P193" s="203"/>
      <c r="Q193" s="202"/>
      <c r="R193" s="203"/>
      <c r="S193" s="200"/>
      <c r="T193" s="195"/>
      <c r="U193" s="212">
        <f t="shared" si="52"/>
        <v>0</v>
      </c>
      <c r="V193" s="212">
        <f t="shared" si="53"/>
        <v>0</v>
      </c>
      <c r="W193" s="212">
        <f t="shared" si="40"/>
        <v>0</v>
      </c>
      <c r="X193" s="212">
        <f t="shared" si="41"/>
        <v>0</v>
      </c>
      <c r="Y193" s="116">
        <f t="shared" si="42"/>
        <v>0</v>
      </c>
      <c r="Z193" s="116">
        <f t="shared" si="54"/>
        <v>0</v>
      </c>
      <c r="AA193" s="116">
        <f t="shared" si="43"/>
        <v>0</v>
      </c>
      <c r="AB193" s="116">
        <f t="shared" si="44"/>
        <v>0</v>
      </c>
      <c r="AC193" s="58" t="str">
        <f t="shared" si="45"/>
        <v>0</v>
      </c>
      <c r="AD193" s="378">
        <f t="shared" si="49"/>
        <v>0</v>
      </c>
      <c r="AE193" s="378" t="str">
        <f t="shared" si="46"/>
        <v>Gabon0</v>
      </c>
      <c r="AF193" s="378">
        <f t="shared" si="50"/>
        <v>0</v>
      </c>
      <c r="AG193" s="378" t="str">
        <f t="shared" si="47"/>
        <v>Autres0</v>
      </c>
    </row>
    <row r="194" spans="1:33" ht="30" x14ac:dyDescent="0.15">
      <c r="A194" s="117">
        <v>185</v>
      </c>
      <c r="B194" s="464" t="str">
        <f t="shared" si="35"/>
        <v>Autres0</v>
      </c>
      <c r="C194" s="358" t="str">
        <f t="shared" si="36"/>
        <v>Gabon0</v>
      </c>
      <c r="D194" s="193" t="str">
        <f t="shared" si="34"/>
        <v/>
      </c>
      <c r="E194" s="201"/>
      <c r="F194" s="200"/>
      <c r="G194" s="200"/>
      <c r="H194" s="380"/>
      <c r="I194" s="380"/>
      <c r="J194" s="397" t="str">
        <f t="shared" si="51"/>
        <v/>
      </c>
      <c r="K194" s="201"/>
      <c r="L194" s="200"/>
      <c r="M194" s="200"/>
      <c r="N194" s="380"/>
      <c r="O194" s="202"/>
      <c r="P194" s="203"/>
      <c r="Q194" s="202"/>
      <c r="R194" s="203"/>
      <c r="S194" s="200"/>
      <c r="T194" s="195"/>
      <c r="U194" s="212">
        <f t="shared" si="52"/>
        <v>0</v>
      </c>
      <c r="V194" s="212">
        <f t="shared" si="53"/>
        <v>0</v>
      </c>
      <c r="W194" s="212">
        <f t="shared" si="40"/>
        <v>0</v>
      </c>
      <c r="X194" s="212">
        <f t="shared" si="41"/>
        <v>0</v>
      </c>
      <c r="Y194" s="116">
        <f t="shared" si="42"/>
        <v>0</v>
      </c>
      <c r="Z194" s="116">
        <f t="shared" si="54"/>
        <v>0</v>
      </c>
      <c r="AA194" s="116">
        <f t="shared" si="43"/>
        <v>0</v>
      </c>
      <c r="AB194" s="116">
        <f t="shared" si="44"/>
        <v>0</v>
      </c>
      <c r="AC194" s="58" t="str">
        <f t="shared" si="45"/>
        <v>0</v>
      </c>
      <c r="AD194" s="378">
        <f t="shared" si="49"/>
        <v>0</v>
      </c>
      <c r="AE194" s="378" t="str">
        <f t="shared" si="46"/>
        <v>Gabon0</v>
      </c>
      <c r="AF194" s="378">
        <f t="shared" si="50"/>
        <v>0</v>
      </c>
      <c r="AG194" s="378" t="str">
        <f t="shared" si="47"/>
        <v>Autres0</v>
      </c>
    </row>
    <row r="195" spans="1:33" ht="30" x14ac:dyDescent="0.15">
      <c r="A195" s="117">
        <v>186</v>
      </c>
      <c r="B195" s="464" t="str">
        <f t="shared" si="35"/>
        <v>Autres0</v>
      </c>
      <c r="C195" s="358" t="str">
        <f t="shared" si="36"/>
        <v>Gabon0</v>
      </c>
      <c r="D195" s="193" t="str">
        <f t="shared" si="34"/>
        <v/>
      </c>
      <c r="E195" s="201"/>
      <c r="F195" s="200"/>
      <c r="G195" s="200"/>
      <c r="H195" s="380"/>
      <c r="I195" s="380"/>
      <c r="J195" s="397" t="str">
        <f t="shared" si="51"/>
        <v/>
      </c>
      <c r="K195" s="201"/>
      <c r="L195" s="200"/>
      <c r="M195" s="200"/>
      <c r="N195" s="380"/>
      <c r="O195" s="202"/>
      <c r="P195" s="203"/>
      <c r="Q195" s="202"/>
      <c r="R195" s="203"/>
      <c r="S195" s="200"/>
      <c r="T195" s="195"/>
      <c r="U195" s="212">
        <f t="shared" si="52"/>
        <v>0</v>
      </c>
      <c r="V195" s="212">
        <f t="shared" si="53"/>
        <v>0</v>
      </c>
      <c r="W195" s="212">
        <f t="shared" si="40"/>
        <v>0</v>
      </c>
      <c r="X195" s="212">
        <f t="shared" si="41"/>
        <v>0</v>
      </c>
      <c r="Y195" s="116">
        <f t="shared" si="42"/>
        <v>0</v>
      </c>
      <c r="Z195" s="116">
        <f t="shared" si="54"/>
        <v>0</v>
      </c>
      <c r="AA195" s="116">
        <f t="shared" si="43"/>
        <v>0</v>
      </c>
      <c r="AB195" s="116">
        <f t="shared" si="44"/>
        <v>0</v>
      </c>
      <c r="AC195" s="58" t="str">
        <f t="shared" si="45"/>
        <v>0</v>
      </c>
      <c r="AD195" s="378">
        <f t="shared" si="49"/>
        <v>0</v>
      </c>
      <c r="AE195" s="378" t="str">
        <f t="shared" si="46"/>
        <v>Gabon0</v>
      </c>
      <c r="AF195" s="378">
        <f t="shared" si="50"/>
        <v>0</v>
      </c>
      <c r="AG195" s="378" t="str">
        <f t="shared" si="47"/>
        <v>Autres0</v>
      </c>
    </row>
    <row r="196" spans="1:33" ht="30" x14ac:dyDescent="0.15">
      <c r="A196" s="117">
        <v>187</v>
      </c>
      <c r="B196" s="464" t="str">
        <f t="shared" si="35"/>
        <v>Autres0</v>
      </c>
      <c r="C196" s="358" t="str">
        <f t="shared" si="36"/>
        <v>Gabon0</v>
      </c>
      <c r="D196" s="193" t="str">
        <f t="shared" si="34"/>
        <v/>
      </c>
      <c r="E196" s="201"/>
      <c r="F196" s="200"/>
      <c r="G196" s="200"/>
      <c r="H196" s="380"/>
      <c r="I196" s="380"/>
      <c r="J196" s="397" t="str">
        <f t="shared" si="51"/>
        <v/>
      </c>
      <c r="K196" s="201"/>
      <c r="L196" s="200"/>
      <c r="M196" s="200"/>
      <c r="N196" s="380"/>
      <c r="O196" s="202"/>
      <c r="P196" s="203"/>
      <c r="Q196" s="202"/>
      <c r="R196" s="203"/>
      <c r="S196" s="200"/>
      <c r="T196" s="195"/>
      <c r="U196" s="212">
        <f t="shared" si="52"/>
        <v>0</v>
      </c>
      <c r="V196" s="212">
        <f t="shared" si="53"/>
        <v>0</v>
      </c>
      <c r="W196" s="212">
        <f t="shared" si="40"/>
        <v>0</v>
      </c>
      <c r="X196" s="212">
        <f t="shared" si="41"/>
        <v>0</v>
      </c>
      <c r="Y196" s="116">
        <f t="shared" si="42"/>
        <v>0</v>
      </c>
      <c r="Z196" s="116">
        <f t="shared" si="54"/>
        <v>0</v>
      </c>
      <c r="AA196" s="116">
        <f t="shared" si="43"/>
        <v>0</v>
      </c>
      <c r="AB196" s="116">
        <f t="shared" si="44"/>
        <v>0</v>
      </c>
      <c r="AC196" s="58" t="str">
        <f t="shared" si="45"/>
        <v>0</v>
      </c>
      <c r="AD196" s="378">
        <f t="shared" si="49"/>
        <v>0</v>
      </c>
      <c r="AE196" s="378" t="str">
        <f t="shared" si="46"/>
        <v>Gabon0</v>
      </c>
      <c r="AF196" s="378">
        <f t="shared" si="50"/>
        <v>0</v>
      </c>
      <c r="AG196" s="378" t="str">
        <f t="shared" si="47"/>
        <v>Autres0</v>
      </c>
    </row>
    <row r="197" spans="1:33" ht="30" x14ac:dyDescent="0.15">
      <c r="A197" s="117">
        <v>188</v>
      </c>
      <c r="B197" s="464" t="str">
        <f t="shared" si="35"/>
        <v>Autres0</v>
      </c>
      <c r="C197" s="358" t="str">
        <f t="shared" si="36"/>
        <v>Gabon0</v>
      </c>
      <c r="D197" s="193" t="str">
        <f t="shared" si="34"/>
        <v/>
      </c>
      <c r="E197" s="201"/>
      <c r="F197" s="200"/>
      <c r="G197" s="200"/>
      <c r="H197" s="380"/>
      <c r="I197" s="380"/>
      <c r="J197" s="397" t="str">
        <f t="shared" si="51"/>
        <v/>
      </c>
      <c r="K197" s="201"/>
      <c r="L197" s="200"/>
      <c r="M197" s="200"/>
      <c r="N197" s="380"/>
      <c r="O197" s="202"/>
      <c r="P197" s="203"/>
      <c r="Q197" s="202"/>
      <c r="R197" s="203"/>
      <c r="S197" s="200"/>
      <c r="T197" s="195"/>
      <c r="U197" s="212">
        <f t="shared" si="52"/>
        <v>0</v>
      </c>
      <c r="V197" s="212">
        <f t="shared" si="53"/>
        <v>0</v>
      </c>
      <c r="W197" s="212">
        <f t="shared" si="40"/>
        <v>0</v>
      </c>
      <c r="X197" s="212">
        <f t="shared" si="41"/>
        <v>0</v>
      </c>
      <c r="Y197" s="116">
        <f t="shared" si="42"/>
        <v>0</v>
      </c>
      <c r="Z197" s="116">
        <f t="shared" si="54"/>
        <v>0</v>
      </c>
      <c r="AA197" s="116">
        <f t="shared" si="43"/>
        <v>0</v>
      </c>
      <c r="AB197" s="116">
        <f t="shared" si="44"/>
        <v>0</v>
      </c>
      <c r="AC197" s="58" t="str">
        <f t="shared" si="45"/>
        <v>0</v>
      </c>
      <c r="AD197" s="378">
        <f t="shared" si="49"/>
        <v>0</v>
      </c>
      <c r="AE197" s="378" t="str">
        <f t="shared" si="46"/>
        <v>Gabon0</v>
      </c>
      <c r="AF197" s="378">
        <f t="shared" si="50"/>
        <v>0</v>
      </c>
      <c r="AG197" s="378" t="str">
        <f t="shared" si="47"/>
        <v>Autres0</v>
      </c>
    </row>
    <row r="198" spans="1:33" ht="30" x14ac:dyDescent="0.15">
      <c r="A198" s="117">
        <v>189</v>
      </c>
      <c r="B198" s="464" t="str">
        <f t="shared" si="35"/>
        <v>Autres0</v>
      </c>
      <c r="C198" s="358" t="str">
        <f t="shared" si="36"/>
        <v>Gabon0</v>
      </c>
      <c r="D198" s="193" t="str">
        <f t="shared" si="34"/>
        <v/>
      </c>
      <c r="E198" s="201"/>
      <c r="F198" s="200"/>
      <c r="G198" s="200"/>
      <c r="H198" s="380"/>
      <c r="I198" s="380"/>
      <c r="J198" s="397" t="str">
        <f t="shared" si="51"/>
        <v/>
      </c>
      <c r="K198" s="201"/>
      <c r="L198" s="200"/>
      <c r="M198" s="200"/>
      <c r="N198" s="380"/>
      <c r="O198" s="202"/>
      <c r="P198" s="203"/>
      <c r="Q198" s="202"/>
      <c r="R198" s="203"/>
      <c r="S198" s="200"/>
      <c r="T198" s="195"/>
      <c r="U198" s="212">
        <f t="shared" si="52"/>
        <v>0</v>
      </c>
      <c r="V198" s="212">
        <f t="shared" si="53"/>
        <v>0</v>
      </c>
      <c r="W198" s="212">
        <f t="shared" si="40"/>
        <v>0</v>
      </c>
      <c r="X198" s="212">
        <f t="shared" si="41"/>
        <v>0</v>
      </c>
      <c r="Y198" s="116">
        <f t="shared" si="42"/>
        <v>0</v>
      </c>
      <c r="Z198" s="116">
        <f t="shared" si="54"/>
        <v>0</v>
      </c>
      <c r="AA198" s="116">
        <f t="shared" si="43"/>
        <v>0</v>
      </c>
      <c r="AB198" s="116">
        <f t="shared" si="44"/>
        <v>0</v>
      </c>
      <c r="AC198" s="58" t="str">
        <f t="shared" si="45"/>
        <v>0</v>
      </c>
      <c r="AD198" s="378">
        <f t="shared" si="49"/>
        <v>0</v>
      </c>
      <c r="AE198" s="378" t="str">
        <f t="shared" si="46"/>
        <v>Gabon0</v>
      </c>
      <c r="AF198" s="378">
        <f t="shared" si="50"/>
        <v>0</v>
      </c>
      <c r="AG198" s="378" t="str">
        <f t="shared" si="47"/>
        <v>Autres0</v>
      </c>
    </row>
    <row r="199" spans="1:33" ht="30" x14ac:dyDescent="0.15">
      <c r="A199" s="117">
        <v>190</v>
      </c>
      <c r="B199" s="464" t="str">
        <f t="shared" si="35"/>
        <v>Autres0</v>
      </c>
      <c r="C199" s="358" t="str">
        <f t="shared" si="36"/>
        <v>Gabon0</v>
      </c>
      <c r="D199" s="193" t="str">
        <f t="shared" si="34"/>
        <v/>
      </c>
      <c r="E199" s="201"/>
      <c r="F199" s="200"/>
      <c r="G199" s="200"/>
      <c r="H199" s="380"/>
      <c r="I199" s="380"/>
      <c r="J199" s="397" t="str">
        <f t="shared" si="51"/>
        <v/>
      </c>
      <c r="K199" s="201"/>
      <c r="L199" s="200"/>
      <c r="M199" s="200"/>
      <c r="N199" s="380"/>
      <c r="O199" s="202"/>
      <c r="P199" s="203"/>
      <c r="Q199" s="202"/>
      <c r="R199" s="203"/>
      <c r="S199" s="200"/>
      <c r="T199" s="195"/>
      <c r="U199" s="212">
        <f t="shared" si="52"/>
        <v>0</v>
      </c>
      <c r="V199" s="212">
        <f t="shared" si="53"/>
        <v>0</v>
      </c>
      <c r="W199" s="212">
        <f t="shared" si="40"/>
        <v>0</v>
      </c>
      <c r="X199" s="212">
        <f t="shared" si="41"/>
        <v>0</v>
      </c>
      <c r="Y199" s="116">
        <f t="shared" si="42"/>
        <v>0</v>
      </c>
      <c r="Z199" s="116">
        <f t="shared" si="54"/>
        <v>0</v>
      </c>
      <c r="AA199" s="116">
        <f t="shared" si="43"/>
        <v>0</v>
      </c>
      <c r="AB199" s="116">
        <f t="shared" si="44"/>
        <v>0</v>
      </c>
      <c r="AC199" s="58" t="str">
        <f t="shared" si="45"/>
        <v>0</v>
      </c>
      <c r="AD199" s="378">
        <f t="shared" si="49"/>
        <v>0</v>
      </c>
      <c r="AE199" s="378" t="str">
        <f t="shared" si="46"/>
        <v>Gabon0</v>
      </c>
      <c r="AF199" s="378">
        <f t="shared" si="50"/>
        <v>0</v>
      </c>
      <c r="AG199" s="378" t="str">
        <f t="shared" si="47"/>
        <v>Autres0</v>
      </c>
    </row>
    <row r="200" spans="1:33" ht="30" x14ac:dyDescent="0.15">
      <c r="A200" s="117">
        <v>191</v>
      </c>
      <c r="B200" s="464" t="str">
        <f t="shared" si="35"/>
        <v>Autres0</v>
      </c>
      <c r="C200" s="358" t="str">
        <f t="shared" si="36"/>
        <v>Gabon0</v>
      </c>
      <c r="D200" s="193" t="str">
        <f t="shared" si="34"/>
        <v/>
      </c>
      <c r="E200" s="201"/>
      <c r="F200" s="200"/>
      <c r="G200" s="200"/>
      <c r="H200" s="380"/>
      <c r="I200" s="380"/>
      <c r="J200" s="397" t="str">
        <f t="shared" si="51"/>
        <v/>
      </c>
      <c r="K200" s="201"/>
      <c r="L200" s="200"/>
      <c r="M200" s="200"/>
      <c r="N200" s="380"/>
      <c r="O200" s="202"/>
      <c r="P200" s="203"/>
      <c r="Q200" s="202"/>
      <c r="R200" s="203"/>
      <c r="S200" s="200"/>
      <c r="T200" s="195"/>
      <c r="U200" s="212">
        <f t="shared" si="52"/>
        <v>0</v>
      </c>
      <c r="V200" s="212">
        <f t="shared" si="53"/>
        <v>0</v>
      </c>
      <c r="W200" s="212">
        <f t="shared" si="40"/>
        <v>0</v>
      </c>
      <c r="X200" s="212">
        <f t="shared" si="41"/>
        <v>0</v>
      </c>
      <c r="Y200" s="116">
        <f t="shared" si="42"/>
        <v>0</v>
      </c>
      <c r="Z200" s="116">
        <f t="shared" si="54"/>
        <v>0</v>
      </c>
      <c r="AA200" s="116">
        <f t="shared" si="43"/>
        <v>0</v>
      </c>
      <c r="AB200" s="116">
        <f t="shared" si="44"/>
        <v>0</v>
      </c>
      <c r="AC200" s="58" t="str">
        <f t="shared" si="45"/>
        <v>0</v>
      </c>
      <c r="AD200" s="378">
        <f t="shared" si="49"/>
        <v>0</v>
      </c>
      <c r="AE200" s="378" t="str">
        <f t="shared" si="46"/>
        <v>Gabon0</v>
      </c>
      <c r="AF200" s="378">
        <f t="shared" si="50"/>
        <v>0</v>
      </c>
      <c r="AG200" s="378" t="str">
        <f t="shared" si="47"/>
        <v>Autres0</v>
      </c>
    </row>
    <row r="201" spans="1:33" ht="30" x14ac:dyDescent="0.15">
      <c r="A201" s="117">
        <v>192</v>
      </c>
      <c r="B201" s="464" t="str">
        <f t="shared" si="35"/>
        <v>Autres0</v>
      </c>
      <c r="C201" s="358" t="str">
        <f t="shared" si="36"/>
        <v>Gabon0</v>
      </c>
      <c r="D201" s="193" t="str">
        <f t="shared" si="34"/>
        <v/>
      </c>
      <c r="E201" s="201"/>
      <c r="F201" s="200"/>
      <c r="G201" s="200"/>
      <c r="H201" s="380"/>
      <c r="I201" s="380"/>
      <c r="J201" s="397" t="str">
        <f t="shared" si="51"/>
        <v/>
      </c>
      <c r="K201" s="201"/>
      <c r="L201" s="200"/>
      <c r="M201" s="200"/>
      <c r="N201" s="380"/>
      <c r="O201" s="202"/>
      <c r="P201" s="203"/>
      <c r="Q201" s="202"/>
      <c r="R201" s="203"/>
      <c r="S201" s="200"/>
      <c r="T201" s="195"/>
      <c r="U201" s="212">
        <f t="shared" si="52"/>
        <v>0</v>
      </c>
      <c r="V201" s="212">
        <f t="shared" si="53"/>
        <v>0</v>
      </c>
      <c r="W201" s="212">
        <f t="shared" si="40"/>
        <v>0</v>
      </c>
      <c r="X201" s="212">
        <f t="shared" si="41"/>
        <v>0</v>
      </c>
      <c r="Y201" s="116">
        <f t="shared" si="42"/>
        <v>0</v>
      </c>
      <c r="Z201" s="116">
        <f t="shared" si="54"/>
        <v>0</v>
      </c>
      <c r="AA201" s="116">
        <f t="shared" si="43"/>
        <v>0</v>
      </c>
      <c r="AB201" s="116">
        <f t="shared" si="44"/>
        <v>0</v>
      </c>
      <c r="AC201" s="58" t="str">
        <f t="shared" si="45"/>
        <v>0</v>
      </c>
      <c r="AD201" s="378">
        <f t="shared" si="49"/>
        <v>0</v>
      </c>
      <c r="AE201" s="378" t="str">
        <f t="shared" si="46"/>
        <v>Gabon0</v>
      </c>
      <c r="AF201" s="378">
        <f t="shared" si="50"/>
        <v>0</v>
      </c>
      <c r="AG201" s="378" t="str">
        <f t="shared" si="47"/>
        <v>Autres0</v>
      </c>
    </row>
    <row r="202" spans="1:33" ht="30" x14ac:dyDescent="0.15">
      <c r="A202" s="117">
        <v>193</v>
      </c>
      <c r="B202" s="464" t="str">
        <f t="shared" si="35"/>
        <v>Autres0</v>
      </c>
      <c r="C202" s="358" t="str">
        <f t="shared" si="36"/>
        <v>Gabon0</v>
      </c>
      <c r="D202" s="193" t="str">
        <f t="shared" ref="D202:D265" si="55">E202&amp;J202</f>
        <v/>
      </c>
      <c r="E202" s="201"/>
      <c r="F202" s="200"/>
      <c r="G202" s="200"/>
      <c r="H202" s="380"/>
      <c r="I202" s="380"/>
      <c r="J202" s="397" t="str">
        <f t="shared" si="51"/>
        <v/>
      </c>
      <c r="K202" s="201"/>
      <c r="L202" s="200"/>
      <c r="M202" s="200"/>
      <c r="N202" s="380"/>
      <c r="O202" s="202"/>
      <c r="P202" s="203"/>
      <c r="Q202" s="202"/>
      <c r="R202" s="203"/>
      <c r="S202" s="200"/>
      <c r="T202" s="195"/>
      <c r="U202" s="212">
        <f t="shared" si="52"/>
        <v>0</v>
      </c>
      <c r="V202" s="212">
        <f t="shared" si="53"/>
        <v>0</v>
      </c>
      <c r="W202" s="212">
        <f t="shared" si="40"/>
        <v>0</v>
      </c>
      <c r="X202" s="212">
        <f t="shared" si="41"/>
        <v>0</v>
      </c>
      <c r="Y202" s="116">
        <f t="shared" si="42"/>
        <v>0</v>
      </c>
      <c r="Z202" s="116">
        <f t="shared" si="54"/>
        <v>0</v>
      </c>
      <c r="AA202" s="116">
        <f t="shared" si="43"/>
        <v>0</v>
      </c>
      <c r="AB202" s="116">
        <f t="shared" si="44"/>
        <v>0</v>
      </c>
      <c r="AC202" s="58" t="str">
        <f t="shared" si="45"/>
        <v>0</v>
      </c>
      <c r="AD202" s="378">
        <f t="shared" si="49"/>
        <v>0</v>
      </c>
      <c r="AE202" s="378" t="str">
        <f t="shared" si="46"/>
        <v>Gabon0</v>
      </c>
      <c r="AF202" s="378">
        <f t="shared" si="50"/>
        <v>0</v>
      </c>
      <c r="AG202" s="378" t="str">
        <f t="shared" si="47"/>
        <v>Autres0</v>
      </c>
    </row>
    <row r="203" spans="1:33" ht="30" x14ac:dyDescent="0.15">
      <c r="A203" s="117">
        <v>194</v>
      </c>
      <c r="B203" s="464" t="str">
        <f t="shared" ref="B203:B266" si="56">AG203</f>
        <v>Autres0</v>
      </c>
      <c r="C203" s="358" t="str">
        <f t="shared" ref="C203:C266" si="57">AE203</f>
        <v>Gabon0</v>
      </c>
      <c r="D203" s="193" t="str">
        <f t="shared" si="55"/>
        <v/>
      </c>
      <c r="E203" s="201"/>
      <c r="F203" s="200"/>
      <c r="G203" s="200"/>
      <c r="H203" s="380"/>
      <c r="I203" s="380"/>
      <c r="J203" s="397" t="str">
        <f t="shared" si="51"/>
        <v/>
      </c>
      <c r="K203" s="201"/>
      <c r="L203" s="200"/>
      <c r="M203" s="200"/>
      <c r="N203" s="380"/>
      <c r="O203" s="202"/>
      <c r="P203" s="203"/>
      <c r="Q203" s="202"/>
      <c r="R203" s="203"/>
      <c r="S203" s="200"/>
      <c r="T203" s="195"/>
      <c r="U203" s="212">
        <f t="shared" si="52"/>
        <v>0</v>
      </c>
      <c r="V203" s="212">
        <f t="shared" si="53"/>
        <v>0</v>
      </c>
      <c r="W203" s="212">
        <f t="shared" ref="W203:W266" si="58">IF(N203="Gabon",0,T203*$W$5)</f>
        <v>0</v>
      </c>
      <c r="X203" s="212">
        <f t="shared" ref="X203:X266" si="59">IF(S203="Oui",T203+U203,T203)</f>
        <v>0</v>
      </c>
      <c r="Y203" s="116">
        <f t="shared" ref="Y203:Y266" si="60">IF(AND(S203="Non",N203="Gabon"),1,0)</f>
        <v>0</v>
      </c>
      <c r="Z203" s="116">
        <f t="shared" si="54"/>
        <v>0</v>
      </c>
      <c r="AA203" s="116">
        <f t="shared" ref="AA203:AA266" si="61">IF(N203="Gabon",1,0)</f>
        <v>0</v>
      </c>
      <c r="AB203" s="116">
        <f t="shared" ref="AB203:AB266" si="62">IF(N203&lt;&gt;"",IF(N203&lt;&gt;"Gabon",1,0),0)</f>
        <v>0</v>
      </c>
      <c r="AC203" s="58" t="str">
        <f t="shared" ref="AC203:AC266" si="63">S203&amp;-Z203</f>
        <v>0</v>
      </c>
      <c r="AD203" s="378">
        <f t="shared" si="49"/>
        <v>0</v>
      </c>
      <c r="AE203" s="378" t="str">
        <f t="shared" ref="AE203:AE266" si="64">"Gabon"&amp;AD203</f>
        <v>Gabon0</v>
      </c>
      <c r="AF203" s="378">
        <f t="shared" si="50"/>
        <v>0</v>
      </c>
      <c r="AG203" s="378" t="str">
        <f t="shared" ref="AG203:AG266" si="65">"Autres"&amp;AF203</f>
        <v>Autres0</v>
      </c>
    </row>
    <row r="204" spans="1:33" ht="30" x14ac:dyDescent="0.15">
      <c r="A204" s="117">
        <v>195</v>
      </c>
      <c r="B204" s="464" t="str">
        <f t="shared" si="56"/>
        <v>Autres0</v>
      </c>
      <c r="C204" s="358" t="str">
        <f t="shared" si="57"/>
        <v>Gabon0</v>
      </c>
      <c r="D204" s="193" t="str">
        <f t="shared" si="55"/>
        <v/>
      </c>
      <c r="E204" s="201"/>
      <c r="F204" s="200"/>
      <c r="G204" s="200"/>
      <c r="H204" s="380"/>
      <c r="I204" s="380"/>
      <c r="J204" s="397" t="str">
        <f t="shared" si="51"/>
        <v/>
      </c>
      <c r="K204" s="201"/>
      <c r="L204" s="200"/>
      <c r="M204" s="200"/>
      <c r="N204" s="380"/>
      <c r="O204" s="202"/>
      <c r="P204" s="203"/>
      <c r="Q204" s="202"/>
      <c r="R204" s="203"/>
      <c r="S204" s="200"/>
      <c r="T204" s="195"/>
      <c r="U204" s="212">
        <f t="shared" si="52"/>
        <v>0</v>
      </c>
      <c r="V204" s="212">
        <f t="shared" si="53"/>
        <v>0</v>
      </c>
      <c r="W204" s="212">
        <f t="shared" si="58"/>
        <v>0</v>
      </c>
      <c r="X204" s="212">
        <f t="shared" si="59"/>
        <v>0</v>
      </c>
      <c r="Y204" s="116">
        <f t="shared" si="60"/>
        <v>0</v>
      </c>
      <c r="Z204" s="116">
        <f t="shared" si="54"/>
        <v>0</v>
      </c>
      <c r="AA204" s="116">
        <f t="shared" si="61"/>
        <v>0</v>
      </c>
      <c r="AB204" s="116">
        <f t="shared" si="62"/>
        <v>0</v>
      </c>
      <c r="AC204" s="58" t="str">
        <f t="shared" si="63"/>
        <v>0</v>
      </c>
      <c r="AD204" s="378">
        <f t="shared" ref="AD204:AD267" si="66">AD203+AA204</f>
        <v>0</v>
      </c>
      <c r="AE204" s="378" t="str">
        <f t="shared" si="64"/>
        <v>Gabon0</v>
      </c>
      <c r="AF204" s="378">
        <f t="shared" ref="AF204:AF267" si="67">AF203+AB204</f>
        <v>0</v>
      </c>
      <c r="AG204" s="378" t="str">
        <f t="shared" si="65"/>
        <v>Autres0</v>
      </c>
    </row>
    <row r="205" spans="1:33" ht="30" x14ac:dyDescent="0.15">
      <c r="A205" s="117">
        <v>196</v>
      </c>
      <c r="B205" s="464" t="str">
        <f t="shared" si="56"/>
        <v>Autres0</v>
      </c>
      <c r="C205" s="358" t="str">
        <f t="shared" si="57"/>
        <v>Gabon0</v>
      </c>
      <c r="D205" s="193" t="str">
        <f t="shared" si="55"/>
        <v/>
      </c>
      <c r="E205" s="201"/>
      <c r="F205" s="200"/>
      <c r="G205" s="200"/>
      <c r="H205" s="380"/>
      <c r="I205" s="380"/>
      <c r="J205" s="397" t="str">
        <f t="shared" si="51"/>
        <v/>
      </c>
      <c r="K205" s="201"/>
      <c r="L205" s="200"/>
      <c r="M205" s="200"/>
      <c r="N205" s="380"/>
      <c r="O205" s="202"/>
      <c r="P205" s="203"/>
      <c r="Q205" s="202"/>
      <c r="R205" s="203"/>
      <c r="S205" s="200"/>
      <c r="T205" s="195"/>
      <c r="U205" s="212">
        <f t="shared" si="52"/>
        <v>0</v>
      </c>
      <c r="V205" s="212">
        <f t="shared" si="53"/>
        <v>0</v>
      </c>
      <c r="W205" s="212">
        <f t="shared" si="58"/>
        <v>0</v>
      </c>
      <c r="X205" s="212">
        <f t="shared" si="59"/>
        <v>0</v>
      </c>
      <c r="Y205" s="116">
        <f t="shared" si="60"/>
        <v>0</v>
      </c>
      <c r="Z205" s="116">
        <f t="shared" si="54"/>
        <v>0</v>
      </c>
      <c r="AA205" s="116">
        <f t="shared" si="61"/>
        <v>0</v>
      </c>
      <c r="AB205" s="116">
        <f t="shared" si="62"/>
        <v>0</v>
      </c>
      <c r="AC205" s="58" t="str">
        <f t="shared" si="63"/>
        <v>0</v>
      </c>
      <c r="AD205" s="378">
        <f t="shared" si="66"/>
        <v>0</v>
      </c>
      <c r="AE205" s="378" t="str">
        <f t="shared" si="64"/>
        <v>Gabon0</v>
      </c>
      <c r="AF205" s="378">
        <f t="shared" si="67"/>
        <v>0</v>
      </c>
      <c r="AG205" s="378" t="str">
        <f t="shared" si="65"/>
        <v>Autres0</v>
      </c>
    </row>
    <row r="206" spans="1:33" ht="30" x14ac:dyDescent="0.15">
      <c r="A206" s="117">
        <v>197</v>
      </c>
      <c r="B206" s="464" t="str">
        <f t="shared" si="56"/>
        <v>Autres0</v>
      </c>
      <c r="C206" s="358" t="str">
        <f t="shared" si="57"/>
        <v>Gabon0</v>
      </c>
      <c r="D206" s="193" t="str">
        <f t="shared" si="55"/>
        <v/>
      </c>
      <c r="E206" s="201"/>
      <c r="F206" s="200"/>
      <c r="G206" s="200"/>
      <c r="H206" s="380"/>
      <c r="I206" s="380"/>
      <c r="J206" s="397" t="str">
        <f t="shared" si="51"/>
        <v/>
      </c>
      <c r="K206" s="201"/>
      <c r="L206" s="200"/>
      <c r="M206" s="200"/>
      <c r="N206" s="380"/>
      <c r="O206" s="202"/>
      <c r="P206" s="203"/>
      <c r="Q206" s="202"/>
      <c r="R206" s="203"/>
      <c r="S206" s="200"/>
      <c r="T206" s="195"/>
      <c r="U206" s="212">
        <f t="shared" si="52"/>
        <v>0</v>
      </c>
      <c r="V206" s="212">
        <f t="shared" si="53"/>
        <v>0</v>
      </c>
      <c r="W206" s="212">
        <f t="shared" si="58"/>
        <v>0</v>
      </c>
      <c r="X206" s="212">
        <f t="shared" si="59"/>
        <v>0</v>
      </c>
      <c r="Y206" s="116">
        <f t="shared" si="60"/>
        <v>0</v>
      </c>
      <c r="Z206" s="116">
        <f t="shared" si="54"/>
        <v>0</v>
      </c>
      <c r="AA206" s="116">
        <f t="shared" si="61"/>
        <v>0</v>
      </c>
      <c r="AB206" s="116">
        <f t="shared" si="62"/>
        <v>0</v>
      </c>
      <c r="AC206" s="58" t="str">
        <f t="shared" si="63"/>
        <v>0</v>
      </c>
      <c r="AD206" s="378">
        <f t="shared" si="66"/>
        <v>0</v>
      </c>
      <c r="AE206" s="378" t="str">
        <f t="shared" si="64"/>
        <v>Gabon0</v>
      </c>
      <c r="AF206" s="378">
        <f t="shared" si="67"/>
        <v>0</v>
      </c>
      <c r="AG206" s="378" t="str">
        <f t="shared" si="65"/>
        <v>Autres0</v>
      </c>
    </row>
    <row r="207" spans="1:33" ht="30" x14ac:dyDescent="0.15">
      <c r="A207" s="117">
        <v>198</v>
      </c>
      <c r="B207" s="464" t="str">
        <f t="shared" si="56"/>
        <v>Autres0</v>
      </c>
      <c r="C207" s="358" t="str">
        <f t="shared" si="57"/>
        <v>Gabon0</v>
      </c>
      <c r="D207" s="193" t="str">
        <f t="shared" si="55"/>
        <v/>
      </c>
      <c r="E207" s="201"/>
      <c r="F207" s="200"/>
      <c r="G207" s="200"/>
      <c r="H207" s="380"/>
      <c r="I207" s="380"/>
      <c r="J207" s="397" t="str">
        <f t="shared" si="51"/>
        <v/>
      </c>
      <c r="K207" s="201"/>
      <c r="L207" s="200"/>
      <c r="M207" s="200"/>
      <c r="N207" s="380"/>
      <c r="O207" s="202"/>
      <c r="P207" s="203"/>
      <c r="Q207" s="202"/>
      <c r="R207" s="203"/>
      <c r="S207" s="200"/>
      <c r="T207" s="195"/>
      <c r="U207" s="212">
        <f t="shared" si="52"/>
        <v>0</v>
      </c>
      <c r="V207" s="212">
        <f t="shared" si="53"/>
        <v>0</v>
      </c>
      <c r="W207" s="212">
        <f t="shared" si="58"/>
        <v>0</v>
      </c>
      <c r="X207" s="212">
        <f t="shared" si="59"/>
        <v>0</v>
      </c>
      <c r="Y207" s="116">
        <f t="shared" si="60"/>
        <v>0</v>
      </c>
      <c r="Z207" s="116">
        <f t="shared" si="54"/>
        <v>0</v>
      </c>
      <c r="AA207" s="116">
        <f t="shared" si="61"/>
        <v>0</v>
      </c>
      <c r="AB207" s="116">
        <f t="shared" si="62"/>
        <v>0</v>
      </c>
      <c r="AC207" s="58" t="str">
        <f t="shared" si="63"/>
        <v>0</v>
      </c>
      <c r="AD207" s="378">
        <f t="shared" si="66"/>
        <v>0</v>
      </c>
      <c r="AE207" s="378" t="str">
        <f t="shared" si="64"/>
        <v>Gabon0</v>
      </c>
      <c r="AF207" s="378">
        <f t="shared" si="67"/>
        <v>0</v>
      </c>
      <c r="AG207" s="378" t="str">
        <f t="shared" si="65"/>
        <v>Autres0</v>
      </c>
    </row>
    <row r="208" spans="1:33" ht="30" x14ac:dyDescent="0.15">
      <c r="A208" s="117">
        <v>199</v>
      </c>
      <c r="B208" s="464" t="str">
        <f t="shared" si="56"/>
        <v>Autres0</v>
      </c>
      <c r="C208" s="358" t="str">
        <f t="shared" si="57"/>
        <v>Gabon0</v>
      </c>
      <c r="D208" s="193" t="str">
        <f t="shared" si="55"/>
        <v/>
      </c>
      <c r="E208" s="201"/>
      <c r="F208" s="200"/>
      <c r="G208" s="200"/>
      <c r="H208" s="380"/>
      <c r="I208" s="380"/>
      <c r="J208" s="397" t="str">
        <f t="shared" si="51"/>
        <v/>
      </c>
      <c r="K208" s="201"/>
      <c r="L208" s="200"/>
      <c r="M208" s="200"/>
      <c r="N208" s="380"/>
      <c r="O208" s="202"/>
      <c r="P208" s="203"/>
      <c r="Q208" s="202"/>
      <c r="R208" s="203"/>
      <c r="S208" s="200"/>
      <c r="T208" s="195"/>
      <c r="U208" s="212">
        <f t="shared" si="52"/>
        <v>0</v>
      </c>
      <c r="V208" s="212">
        <f t="shared" si="53"/>
        <v>0</v>
      </c>
      <c r="W208" s="212">
        <f t="shared" si="58"/>
        <v>0</v>
      </c>
      <c r="X208" s="212">
        <f t="shared" si="59"/>
        <v>0</v>
      </c>
      <c r="Y208" s="116">
        <f t="shared" si="60"/>
        <v>0</v>
      </c>
      <c r="Z208" s="116">
        <f t="shared" si="54"/>
        <v>0</v>
      </c>
      <c r="AA208" s="116">
        <f t="shared" si="61"/>
        <v>0</v>
      </c>
      <c r="AB208" s="116">
        <f t="shared" si="62"/>
        <v>0</v>
      </c>
      <c r="AC208" s="58" t="str">
        <f t="shared" si="63"/>
        <v>0</v>
      </c>
      <c r="AD208" s="378">
        <f t="shared" si="66"/>
        <v>0</v>
      </c>
      <c r="AE208" s="378" t="str">
        <f t="shared" si="64"/>
        <v>Gabon0</v>
      </c>
      <c r="AF208" s="378">
        <f t="shared" si="67"/>
        <v>0</v>
      </c>
      <c r="AG208" s="378" t="str">
        <f t="shared" si="65"/>
        <v>Autres0</v>
      </c>
    </row>
    <row r="209" spans="1:33" ht="30" x14ac:dyDescent="0.15">
      <c r="A209" s="117">
        <v>200</v>
      </c>
      <c r="B209" s="464" t="str">
        <f t="shared" si="56"/>
        <v>Autres0</v>
      </c>
      <c r="C209" s="358" t="str">
        <f t="shared" si="57"/>
        <v>Gabon0</v>
      </c>
      <c r="D209" s="193" t="str">
        <f t="shared" si="55"/>
        <v/>
      </c>
      <c r="E209" s="201"/>
      <c r="F209" s="200"/>
      <c r="G209" s="200"/>
      <c r="H209" s="380"/>
      <c r="I209" s="380"/>
      <c r="J209" s="397" t="str">
        <f t="shared" si="51"/>
        <v/>
      </c>
      <c r="K209" s="201"/>
      <c r="L209" s="200"/>
      <c r="M209" s="200"/>
      <c r="N209" s="380"/>
      <c r="O209" s="202"/>
      <c r="P209" s="203"/>
      <c r="Q209" s="202"/>
      <c r="R209" s="203"/>
      <c r="S209" s="200"/>
      <c r="T209" s="195"/>
      <c r="U209" s="212">
        <f t="shared" si="52"/>
        <v>0</v>
      </c>
      <c r="V209" s="212">
        <f t="shared" si="53"/>
        <v>0</v>
      </c>
      <c r="W209" s="212">
        <f t="shared" si="58"/>
        <v>0</v>
      </c>
      <c r="X209" s="212">
        <f t="shared" si="59"/>
        <v>0</v>
      </c>
      <c r="Y209" s="116">
        <f t="shared" si="60"/>
        <v>0</v>
      </c>
      <c r="Z209" s="116">
        <f t="shared" si="54"/>
        <v>0</v>
      </c>
      <c r="AA209" s="116">
        <f t="shared" si="61"/>
        <v>0</v>
      </c>
      <c r="AB209" s="116">
        <f t="shared" si="62"/>
        <v>0</v>
      </c>
      <c r="AC209" s="58" t="str">
        <f t="shared" si="63"/>
        <v>0</v>
      </c>
      <c r="AD209" s="378">
        <f t="shared" si="66"/>
        <v>0</v>
      </c>
      <c r="AE209" s="378" t="str">
        <f t="shared" si="64"/>
        <v>Gabon0</v>
      </c>
      <c r="AF209" s="378">
        <f t="shared" si="67"/>
        <v>0</v>
      </c>
      <c r="AG209" s="378" t="str">
        <f t="shared" si="65"/>
        <v>Autres0</v>
      </c>
    </row>
    <row r="210" spans="1:33" ht="30" x14ac:dyDescent="0.15">
      <c r="A210" s="117">
        <v>201</v>
      </c>
      <c r="B210" s="464" t="str">
        <f t="shared" si="56"/>
        <v>Autres0</v>
      </c>
      <c r="C210" s="358" t="str">
        <f t="shared" si="57"/>
        <v>Gabon0</v>
      </c>
      <c r="D210" s="193" t="str">
        <f t="shared" si="55"/>
        <v/>
      </c>
      <c r="E210" s="201"/>
      <c r="F210" s="200"/>
      <c r="G210" s="200"/>
      <c r="H210" s="380"/>
      <c r="I210" s="380"/>
      <c r="J210" s="397" t="str">
        <f t="shared" si="51"/>
        <v/>
      </c>
      <c r="K210" s="201"/>
      <c r="L210" s="200"/>
      <c r="M210" s="200"/>
      <c r="N210" s="380"/>
      <c r="O210" s="202"/>
      <c r="P210" s="203"/>
      <c r="Q210" s="202"/>
      <c r="R210" s="203"/>
      <c r="S210" s="200"/>
      <c r="T210" s="195"/>
      <c r="U210" s="212">
        <f t="shared" si="52"/>
        <v>0</v>
      </c>
      <c r="V210" s="212">
        <f t="shared" si="53"/>
        <v>0</v>
      </c>
      <c r="W210" s="212">
        <f t="shared" si="58"/>
        <v>0</v>
      </c>
      <c r="X210" s="212">
        <f t="shared" si="59"/>
        <v>0</v>
      </c>
      <c r="Y210" s="116">
        <f t="shared" si="60"/>
        <v>0</v>
      </c>
      <c r="Z210" s="116">
        <f t="shared" si="54"/>
        <v>0</v>
      </c>
      <c r="AA210" s="116">
        <f t="shared" si="61"/>
        <v>0</v>
      </c>
      <c r="AB210" s="116">
        <f t="shared" si="62"/>
        <v>0</v>
      </c>
      <c r="AC210" s="58" t="str">
        <f t="shared" si="63"/>
        <v>0</v>
      </c>
      <c r="AD210" s="378">
        <f t="shared" si="66"/>
        <v>0</v>
      </c>
      <c r="AE210" s="378" t="str">
        <f t="shared" si="64"/>
        <v>Gabon0</v>
      </c>
      <c r="AF210" s="378">
        <f t="shared" si="67"/>
        <v>0</v>
      </c>
      <c r="AG210" s="378" t="str">
        <f t="shared" si="65"/>
        <v>Autres0</v>
      </c>
    </row>
    <row r="211" spans="1:33" ht="30" x14ac:dyDescent="0.15">
      <c r="A211" s="117">
        <v>202</v>
      </c>
      <c r="B211" s="464" t="str">
        <f t="shared" si="56"/>
        <v>Autres0</v>
      </c>
      <c r="C211" s="358" t="str">
        <f t="shared" si="57"/>
        <v>Gabon0</v>
      </c>
      <c r="D211" s="193" t="str">
        <f t="shared" si="55"/>
        <v/>
      </c>
      <c r="E211" s="201"/>
      <c r="F211" s="200"/>
      <c r="G211" s="200"/>
      <c r="H211" s="380"/>
      <c r="I211" s="380"/>
      <c r="J211" s="397" t="str">
        <f t="shared" si="51"/>
        <v/>
      </c>
      <c r="K211" s="201"/>
      <c r="L211" s="200"/>
      <c r="M211" s="200"/>
      <c r="N211" s="380"/>
      <c r="O211" s="202"/>
      <c r="P211" s="203"/>
      <c r="Q211" s="202"/>
      <c r="R211" s="203"/>
      <c r="S211" s="200"/>
      <c r="T211" s="195"/>
      <c r="U211" s="212">
        <f t="shared" si="52"/>
        <v>0</v>
      </c>
      <c r="V211" s="212">
        <f t="shared" si="53"/>
        <v>0</v>
      </c>
      <c r="W211" s="212">
        <f t="shared" si="58"/>
        <v>0</v>
      </c>
      <c r="X211" s="212">
        <f t="shared" si="59"/>
        <v>0</v>
      </c>
      <c r="Y211" s="116">
        <f t="shared" si="60"/>
        <v>0</v>
      </c>
      <c r="Z211" s="116">
        <f t="shared" si="54"/>
        <v>0</v>
      </c>
      <c r="AA211" s="116">
        <f t="shared" si="61"/>
        <v>0</v>
      </c>
      <c r="AB211" s="116">
        <f t="shared" si="62"/>
        <v>0</v>
      </c>
      <c r="AC211" s="58" t="str">
        <f t="shared" si="63"/>
        <v>0</v>
      </c>
      <c r="AD211" s="378">
        <f t="shared" si="66"/>
        <v>0</v>
      </c>
      <c r="AE211" s="378" t="str">
        <f t="shared" si="64"/>
        <v>Gabon0</v>
      </c>
      <c r="AF211" s="378">
        <f t="shared" si="67"/>
        <v>0</v>
      </c>
      <c r="AG211" s="378" t="str">
        <f t="shared" si="65"/>
        <v>Autres0</v>
      </c>
    </row>
    <row r="212" spans="1:33" ht="30" x14ac:dyDescent="0.15">
      <c r="A212" s="117">
        <v>203</v>
      </c>
      <c r="B212" s="464" t="str">
        <f t="shared" si="56"/>
        <v>Autres0</v>
      </c>
      <c r="C212" s="358" t="str">
        <f t="shared" si="57"/>
        <v>Gabon0</v>
      </c>
      <c r="D212" s="193" t="str">
        <f t="shared" si="55"/>
        <v/>
      </c>
      <c r="E212" s="201"/>
      <c r="F212" s="200"/>
      <c r="G212" s="200"/>
      <c r="H212" s="380"/>
      <c r="I212" s="380"/>
      <c r="J212" s="397" t="str">
        <f t="shared" si="51"/>
        <v/>
      </c>
      <c r="K212" s="201"/>
      <c r="L212" s="200"/>
      <c r="M212" s="200"/>
      <c r="N212" s="380"/>
      <c r="O212" s="202"/>
      <c r="P212" s="203"/>
      <c r="Q212" s="202"/>
      <c r="R212" s="203"/>
      <c r="S212" s="200"/>
      <c r="T212" s="195"/>
      <c r="U212" s="212">
        <f t="shared" si="52"/>
        <v>0</v>
      </c>
      <c r="V212" s="212">
        <f t="shared" si="53"/>
        <v>0</v>
      </c>
      <c r="W212" s="212">
        <f t="shared" si="58"/>
        <v>0</v>
      </c>
      <c r="X212" s="212">
        <f t="shared" si="59"/>
        <v>0</v>
      </c>
      <c r="Y212" s="116">
        <f t="shared" si="60"/>
        <v>0</v>
      </c>
      <c r="Z212" s="116">
        <f t="shared" si="54"/>
        <v>0</v>
      </c>
      <c r="AA212" s="116">
        <f t="shared" si="61"/>
        <v>0</v>
      </c>
      <c r="AB212" s="116">
        <f t="shared" si="62"/>
        <v>0</v>
      </c>
      <c r="AC212" s="58" t="str">
        <f t="shared" si="63"/>
        <v>0</v>
      </c>
      <c r="AD212" s="378">
        <f t="shared" si="66"/>
        <v>0</v>
      </c>
      <c r="AE212" s="378" t="str">
        <f t="shared" si="64"/>
        <v>Gabon0</v>
      </c>
      <c r="AF212" s="378">
        <f t="shared" si="67"/>
        <v>0</v>
      </c>
      <c r="AG212" s="378" t="str">
        <f t="shared" si="65"/>
        <v>Autres0</v>
      </c>
    </row>
    <row r="213" spans="1:33" ht="30" x14ac:dyDescent="0.15">
      <c r="A213" s="117">
        <v>204</v>
      </c>
      <c r="B213" s="464" t="str">
        <f t="shared" si="56"/>
        <v>Autres0</v>
      </c>
      <c r="C213" s="358" t="str">
        <f t="shared" si="57"/>
        <v>Gabon0</v>
      </c>
      <c r="D213" s="193" t="str">
        <f t="shared" si="55"/>
        <v/>
      </c>
      <c r="E213" s="201"/>
      <c r="F213" s="200"/>
      <c r="G213" s="200"/>
      <c r="H213" s="380"/>
      <c r="I213" s="380"/>
      <c r="J213" s="397" t="str">
        <f t="shared" si="51"/>
        <v/>
      </c>
      <c r="K213" s="201"/>
      <c r="L213" s="200"/>
      <c r="M213" s="200"/>
      <c r="N213" s="380"/>
      <c r="O213" s="202"/>
      <c r="P213" s="203"/>
      <c r="Q213" s="202"/>
      <c r="R213" s="203"/>
      <c r="S213" s="200"/>
      <c r="T213" s="195"/>
      <c r="U213" s="212">
        <f t="shared" si="52"/>
        <v>0</v>
      </c>
      <c r="V213" s="212">
        <f t="shared" si="53"/>
        <v>0</v>
      </c>
      <c r="W213" s="212">
        <f t="shared" si="58"/>
        <v>0</v>
      </c>
      <c r="X213" s="212">
        <f t="shared" si="59"/>
        <v>0</v>
      </c>
      <c r="Y213" s="116">
        <f t="shared" si="60"/>
        <v>0</v>
      </c>
      <c r="Z213" s="116">
        <f t="shared" si="54"/>
        <v>0</v>
      </c>
      <c r="AA213" s="116">
        <f t="shared" si="61"/>
        <v>0</v>
      </c>
      <c r="AB213" s="116">
        <f t="shared" si="62"/>
        <v>0</v>
      </c>
      <c r="AC213" s="58" t="str">
        <f t="shared" si="63"/>
        <v>0</v>
      </c>
      <c r="AD213" s="378">
        <f t="shared" si="66"/>
        <v>0</v>
      </c>
      <c r="AE213" s="378" t="str">
        <f t="shared" si="64"/>
        <v>Gabon0</v>
      </c>
      <c r="AF213" s="378">
        <f t="shared" si="67"/>
        <v>0</v>
      </c>
      <c r="AG213" s="378" t="str">
        <f t="shared" si="65"/>
        <v>Autres0</v>
      </c>
    </row>
    <row r="214" spans="1:33" ht="30" x14ac:dyDescent="0.15">
      <c r="A214" s="117">
        <v>205</v>
      </c>
      <c r="B214" s="464" t="str">
        <f t="shared" si="56"/>
        <v>Autres0</v>
      </c>
      <c r="C214" s="358" t="str">
        <f t="shared" si="57"/>
        <v>Gabon0</v>
      </c>
      <c r="D214" s="193" t="str">
        <f t="shared" si="55"/>
        <v/>
      </c>
      <c r="E214" s="201"/>
      <c r="F214" s="200"/>
      <c r="G214" s="200"/>
      <c r="H214" s="380"/>
      <c r="I214" s="380"/>
      <c r="J214" s="397" t="str">
        <f t="shared" si="51"/>
        <v/>
      </c>
      <c r="K214" s="201"/>
      <c r="L214" s="200"/>
      <c r="M214" s="200"/>
      <c r="N214" s="380"/>
      <c r="O214" s="202"/>
      <c r="P214" s="203"/>
      <c r="Q214" s="202"/>
      <c r="R214" s="203"/>
      <c r="S214" s="200"/>
      <c r="T214" s="195"/>
      <c r="U214" s="212">
        <f t="shared" si="52"/>
        <v>0</v>
      </c>
      <c r="V214" s="212">
        <f t="shared" si="53"/>
        <v>0</v>
      </c>
      <c r="W214" s="212">
        <f t="shared" si="58"/>
        <v>0</v>
      </c>
      <c r="X214" s="212">
        <f t="shared" si="59"/>
        <v>0</v>
      </c>
      <c r="Y214" s="116">
        <f t="shared" si="60"/>
        <v>0</v>
      </c>
      <c r="Z214" s="116">
        <f t="shared" si="54"/>
        <v>0</v>
      </c>
      <c r="AA214" s="116">
        <f t="shared" si="61"/>
        <v>0</v>
      </c>
      <c r="AB214" s="116">
        <f t="shared" si="62"/>
        <v>0</v>
      </c>
      <c r="AC214" s="58" t="str">
        <f t="shared" si="63"/>
        <v>0</v>
      </c>
      <c r="AD214" s="378">
        <f t="shared" si="66"/>
        <v>0</v>
      </c>
      <c r="AE214" s="378" t="str">
        <f t="shared" si="64"/>
        <v>Gabon0</v>
      </c>
      <c r="AF214" s="378">
        <f t="shared" si="67"/>
        <v>0</v>
      </c>
      <c r="AG214" s="378" t="str">
        <f t="shared" si="65"/>
        <v>Autres0</v>
      </c>
    </row>
    <row r="215" spans="1:33" ht="30" x14ac:dyDescent="0.15">
      <c r="A215" s="117">
        <v>206</v>
      </c>
      <c r="B215" s="464" t="str">
        <f t="shared" si="56"/>
        <v>Autres0</v>
      </c>
      <c r="C215" s="358" t="str">
        <f t="shared" si="57"/>
        <v>Gabon0</v>
      </c>
      <c r="D215" s="193" t="str">
        <f t="shared" si="55"/>
        <v/>
      </c>
      <c r="E215" s="201"/>
      <c r="F215" s="200"/>
      <c r="G215" s="200"/>
      <c r="H215" s="380"/>
      <c r="I215" s="380"/>
      <c r="J215" s="397" t="str">
        <f t="shared" si="51"/>
        <v/>
      </c>
      <c r="K215" s="201"/>
      <c r="L215" s="200"/>
      <c r="M215" s="200"/>
      <c r="N215" s="380"/>
      <c r="O215" s="202"/>
      <c r="P215" s="203"/>
      <c r="Q215" s="202"/>
      <c r="R215" s="203"/>
      <c r="S215" s="200"/>
      <c r="T215" s="195"/>
      <c r="U215" s="212">
        <f t="shared" si="52"/>
        <v>0</v>
      </c>
      <c r="V215" s="212">
        <f t="shared" si="53"/>
        <v>0</v>
      </c>
      <c r="W215" s="212">
        <f t="shared" si="58"/>
        <v>0</v>
      </c>
      <c r="X215" s="212">
        <f t="shared" si="59"/>
        <v>0</v>
      </c>
      <c r="Y215" s="116">
        <f t="shared" si="60"/>
        <v>0</v>
      </c>
      <c r="Z215" s="116">
        <f t="shared" si="54"/>
        <v>0</v>
      </c>
      <c r="AA215" s="116">
        <f t="shared" si="61"/>
        <v>0</v>
      </c>
      <c r="AB215" s="116">
        <f t="shared" si="62"/>
        <v>0</v>
      </c>
      <c r="AC215" s="58" t="str">
        <f t="shared" si="63"/>
        <v>0</v>
      </c>
      <c r="AD215" s="378">
        <f t="shared" si="66"/>
        <v>0</v>
      </c>
      <c r="AE215" s="378" t="str">
        <f t="shared" si="64"/>
        <v>Gabon0</v>
      </c>
      <c r="AF215" s="378">
        <f t="shared" si="67"/>
        <v>0</v>
      </c>
      <c r="AG215" s="378" t="str">
        <f t="shared" si="65"/>
        <v>Autres0</v>
      </c>
    </row>
    <row r="216" spans="1:33" ht="30" x14ac:dyDescent="0.15">
      <c r="A216" s="117">
        <v>207</v>
      </c>
      <c r="B216" s="464" t="str">
        <f t="shared" si="56"/>
        <v>Autres0</v>
      </c>
      <c r="C216" s="358" t="str">
        <f t="shared" si="57"/>
        <v>Gabon0</v>
      </c>
      <c r="D216" s="193" t="str">
        <f t="shared" si="55"/>
        <v/>
      </c>
      <c r="E216" s="201"/>
      <c r="F216" s="200"/>
      <c r="G216" s="200"/>
      <c r="H216" s="380"/>
      <c r="I216" s="380"/>
      <c r="J216" s="397" t="str">
        <f t="shared" si="51"/>
        <v/>
      </c>
      <c r="K216" s="201"/>
      <c r="L216" s="200"/>
      <c r="M216" s="200"/>
      <c r="N216" s="380"/>
      <c r="O216" s="202"/>
      <c r="P216" s="203"/>
      <c r="Q216" s="202"/>
      <c r="R216" s="203"/>
      <c r="S216" s="200"/>
      <c r="T216" s="195"/>
      <c r="U216" s="212">
        <f t="shared" si="52"/>
        <v>0</v>
      </c>
      <c r="V216" s="212">
        <f t="shared" si="53"/>
        <v>0</v>
      </c>
      <c r="W216" s="212">
        <f t="shared" si="58"/>
        <v>0</v>
      </c>
      <c r="X216" s="212">
        <f t="shared" si="59"/>
        <v>0</v>
      </c>
      <c r="Y216" s="116">
        <f t="shared" si="60"/>
        <v>0</v>
      </c>
      <c r="Z216" s="116">
        <f t="shared" si="54"/>
        <v>0</v>
      </c>
      <c r="AA216" s="116">
        <f t="shared" si="61"/>
        <v>0</v>
      </c>
      <c r="AB216" s="116">
        <f t="shared" si="62"/>
        <v>0</v>
      </c>
      <c r="AC216" s="58" t="str">
        <f t="shared" si="63"/>
        <v>0</v>
      </c>
      <c r="AD216" s="378">
        <f t="shared" si="66"/>
        <v>0</v>
      </c>
      <c r="AE216" s="378" t="str">
        <f t="shared" si="64"/>
        <v>Gabon0</v>
      </c>
      <c r="AF216" s="378">
        <f t="shared" si="67"/>
        <v>0</v>
      </c>
      <c r="AG216" s="378" t="str">
        <f t="shared" si="65"/>
        <v>Autres0</v>
      </c>
    </row>
    <row r="217" spans="1:33" ht="30" x14ac:dyDescent="0.15">
      <c r="A217" s="117">
        <v>208</v>
      </c>
      <c r="B217" s="464" t="str">
        <f t="shared" si="56"/>
        <v>Autres0</v>
      </c>
      <c r="C217" s="358" t="str">
        <f t="shared" si="57"/>
        <v>Gabon0</v>
      </c>
      <c r="D217" s="193" t="str">
        <f t="shared" si="55"/>
        <v/>
      </c>
      <c r="E217" s="201"/>
      <c r="F217" s="200"/>
      <c r="G217" s="200"/>
      <c r="H217" s="380"/>
      <c r="I217" s="380"/>
      <c r="J217" s="397" t="str">
        <f t="shared" si="51"/>
        <v/>
      </c>
      <c r="K217" s="201"/>
      <c r="L217" s="200"/>
      <c r="M217" s="200"/>
      <c r="N217" s="380"/>
      <c r="O217" s="202"/>
      <c r="P217" s="203"/>
      <c r="Q217" s="202"/>
      <c r="R217" s="203"/>
      <c r="S217" s="200"/>
      <c r="T217" s="195"/>
      <c r="U217" s="212">
        <f t="shared" si="52"/>
        <v>0</v>
      </c>
      <c r="V217" s="212">
        <f t="shared" si="53"/>
        <v>0</v>
      </c>
      <c r="W217" s="212">
        <f t="shared" si="58"/>
        <v>0</v>
      </c>
      <c r="X217" s="212">
        <f t="shared" si="59"/>
        <v>0</v>
      </c>
      <c r="Y217" s="116">
        <f t="shared" si="60"/>
        <v>0</v>
      </c>
      <c r="Z217" s="116">
        <f t="shared" si="54"/>
        <v>0</v>
      </c>
      <c r="AA217" s="116">
        <f t="shared" si="61"/>
        <v>0</v>
      </c>
      <c r="AB217" s="116">
        <f t="shared" si="62"/>
        <v>0</v>
      </c>
      <c r="AC217" s="58" t="str">
        <f t="shared" si="63"/>
        <v>0</v>
      </c>
      <c r="AD217" s="378">
        <f t="shared" si="66"/>
        <v>0</v>
      </c>
      <c r="AE217" s="378" t="str">
        <f t="shared" si="64"/>
        <v>Gabon0</v>
      </c>
      <c r="AF217" s="378">
        <f t="shared" si="67"/>
        <v>0</v>
      </c>
      <c r="AG217" s="378" t="str">
        <f t="shared" si="65"/>
        <v>Autres0</v>
      </c>
    </row>
    <row r="218" spans="1:33" ht="30" x14ac:dyDescent="0.15">
      <c r="A218" s="117">
        <v>209</v>
      </c>
      <c r="B218" s="464" t="str">
        <f t="shared" si="56"/>
        <v>Autres0</v>
      </c>
      <c r="C218" s="358" t="str">
        <f t="shared" si="57"/>
        <v>Gabon0</v>
      </c>
      <c r="D218" s="193" t="str">
        <f t="shared" si="55"/>
        <v/>
      </c>
      <c r="E218" s="201"/>
      <c r="F218" s="200"/>
      <c r="G218" s="200"/>
      <c r="H218" s="380"/>
      <c r="I218" s="380"/>
      <c r="J218" s="397" t="str">
        <f t="shared" si="51"/>
        <v/>
      </c>
      <c r="K218" s="201"/>
      <c r="L218" s="200"/>
      <c r="M218" s="200"/>
      <c r="N218" s="380"/>
      <c r="O218" s="202"/>
      <c r="P218" s="203"/>
      <c r="Q218" s="202"/>
      <c r="R218" s="203"/>
      <c r="S218" s="200"/>
      <c r="T218" s="195"/>
      <c r="U218" s="212">
        <f t="shared" si="52"/>
        <v>0</v>
      </c>
      <c r="V218" s="212">
        <f t="shared" si="53"/>
        <v>0</v>
      </c>
      <c r="W218" s="212">
        <f t="shared" si="58"/>
        <v>0</v>
      </c>
      <c r="X218" s="212">
        <f t="shared" si="59"/>
        <v>0</v>
      </c>
      <c r="Y218" s="116">
        <f t="shared" si="60"/>
        <v>0</v>
      </c>
      <c r="Z218" s="116">
        <f t="shared" si="54"/>
        <v>0</v>
      </c>
      <c r="AA218" s="116">
        <f t="shared" si="61"/>
        <v>0</v>
      </c>
      <c r="AB218" s="116">
        <f t="shared" si="62"/>
        <v>0</v>
      </c>
      <c r="AC218" s="58" t="str">
        <f t="shared" si="63"/>
        <v>0</v>
      </c>
      <c r="AD218" s="378">
        <f t="shared" si="66"/>
        <v>0</v>
      </c>
      <c r="AE218" s="378" t="str">
        <f t="shared" si="64"/>
        <v>Gabon0</v>
      </c>
      <c r="AF218" s="378">
        <f t="shared" si="67"/>
        <v>0</v>
      </c>
      <c r="AG218" s="378" t="str">
        <f t="shared" si="65"/>
        <v>Autres0</v>
      </c>
    </row>
    <row r="219" spans="1:33" ht="30" x14ac:dyDescent="0.15">
      <c r="A219" s="117">
        <v>210</v>
      </c>
      <c r="B219" s="464" t="str">
        <f t="shared" si="56"/>
        <v>Autres0</v>
      </c>
      <c r="C219" s="358" t="str">
        <f t="shared" si="57"/>
        <v>Gabon0</v>
      </c>
      <c r="D219" s="193" t="str">
        <f t="shared" si="55"/>
        <v/>
      </c>
      <c r="E219" s="201"/>
      <c r="F219" s="200"/>
      <c r="G219" s="200"/>
      <c r="H219" s="380"/>
      <c r="I219" s="380"/>
      <c r="J219" s="397" t="str">
        <f t="shared" si="51"/>
        <v/>
      </c>
      <c r="K219" s="201"/>
      <c r="L219" s="200"/>
      <c r="M219" s="200"/>
      <c r="N219" s="380"/>
      <c r="O219" s="202"/>
      <c r="P219" s="203"/>
      <c r="Q219" s="202"/>
      <c r="R219" s="203"/>
      <c r="S219" s="200"/>
      <c r="T219" s="195"/>
      <c r="U219" s="212">
        <f t="shared" si="52"/>
        <v>0</v>
      </c>
      <c r="V219" s="212">
        <f t="shared" si="53"/>
        <v>0</v>
      </c>
      <c r="W219" s="212">
        <f t="shared" si="58"/>
        <v>0</v>
      </c>
      <c r="X219" s="212">
        <f t="shared" si="59"/>
        <v>0</v>
      </c>
      <c r="Y219" s="116">
        <f t="shared" si="60"/>
        <v>0</v>
      </c>
      <c r="Z219" s="116">
        <f t="shared" si="54"/>
        <v>0</v>
      </c>
      <c r="AA219" s="116">
        <f t="shared" si="61"/>
        <v>0</v>
      </c>
      <c r="AB219" s="116">
        <f t="shared" si="62"/>
        <v>0</v>
      </c>
      <c r="AC219" s="58" t="str">
        <f t="shared" si="63"/>
        <v>0</v>
      </c>
      <c r="AD219" s="378">
        <f t="shared" si="66"/>
        <v>0</v>
      </c>
      <c r="AE219" s="378" t="str">
        <f t="shared" si="64"/>
        <v>Gabon0</v>
      </c>
      <c r="AF219" s="378">
        <f t="shared" si="67"/>
        <v>0</v>
      </c>
      <c r="AG219" s="378" t="str">
        <f t="shared" si="65"/>
        <v>Autres0</v>
      </c>
    </row>
    <row r="220" spans="1:33" ht="30" x14ac:dyDescent="0.15">
      <c r="A220" s="117">
        <v>211</v>
      </c>
      <c r="B220" s="464" t="str">
        <f t="shared" si="56"/>
        <v>Autres0</v>
      </c>
      <c r="C220" s="358" t="str">
        <f t="shared" si="57"/>
        <v>Gabon0</v>
      </c>
      <c r="D220" s="193" t="str">
        <f t="shared" si="55"/>
        <v/>
      </c>
      <c r="E220" s="201"/>
      <c r="F220" s="200"/>
      <c r="G220" s="200"/>
      <c r="H220" s="380"/>
      <c r="I220" s="380"/>
      <c r="J220" s="397" t="str">
        <f t="shared" si="51"/>
        <v/>
      </c>
      <c r="K220" s="201"/>
      <c r="L220" s="200"/>
      <c r="M220" s="200"/>
      <c r="N220" s="380"/>
      <c r="O220" s="202"/>
      <c r="P220" s="203"/>
      <c r="Q220" s="202"/>
      <c r="R220" s="203"/>
      <c r="S220" s="200"/>
      <c r="T220" s="195"/>
      <c r="U220" s="212">
        <f t="shared" si="52"/>
        <v>0</v>
      </c>
      <c r="V220" s="212">
        <f t="shared" si="53"/>
        <v>0</v>
      </c>
      <c r="W220" s="212">
        <f t="shared" si="58"/>
        <v>0</v>
      </c>
      <c r="X220" s="212">
        <f t="shared" si="59"/>
        <v>0</v>
      </c>
      <c r="Y220" s="116">
        <f t="shared" si="60"/>
        <v>0</v>
      </c>
      <c r="Z220" s="116">
        <f t="shared" si="54"/>
        <v>0</v>
      </c>
      <c r="AA220" s="116">
        <f t="shared" si="61"/>
        <v>0</v>
      </c>
      <c r="AB220" s="116">
        <f t="shared" si="62"/>
        <v>0</v>
      </c>
      <c r="AC220" s="58" t="str">
        <f t="shared" si="63"/>
        <v>0</v>
      </c>
      <c r="AD220" s="378">
        <f t="shared" si="66"/>
        <v>0</v>
      </c>
      <c r="AE220" s="378" t="str">
        <f t="shared" si="64"/>
        <v>Gabon0</v>
      </c>
      <c r="AF220" s="378">
        <f t="shared" si="67"/>
        <v>0</v>
      </c>
      <c r="AG220" s="378" t="str">
        <f t="shared" si="65"/>
        <v>Autres0</v>
      </c>
    </row>
    <row r="221" spans="1:33" ht="30" x14ac:dyDescent="0.15">
      <c r="A221" s="117">
        <v>212</v>
      </c>
      <c r="B221" s="464" t="str">
        <f t="shared" si="56"/>
        <v>Autres0</v>
      </c>
      <c r="C221" s="358" t="str">
        <f t="shared" si="57"/>
        <v>Gabon0</v>
      </c>
      <c r="D221" s="193" t="str">
        <f t="shared" si="55"/>
        <v/>
      </c>
      <c r="E221" s="201"/>
      <c r="F221" s="200"/>
      <c r="G221" s="200"/>
      <c r="H221" s="380"/>
      <c r="I221" s="380"/>
      <c r="J221" s="397" t="str">
        <f t="shared" si="51"/>
        <v/>
      </c>
      <c r="K221" s="201"/>
      <c r="L221" s="200"/>
      <c r="M221" s="200"/>
      <c r="N221" s="380"/>
      <c r="O221" s="202"/>
      <c r="P221" s="203"/>
      <c r="Q221" s="202"/>
      <c r="R221" s="203"/>
      <c r="S221" s="200"/>
      <c r="T221" s="195"/>
      <c r="U221" s="212">
        <f t="shared" si="52"/>
        <v>0</v>
      </c>
      <c r="V221" s="212">
        <f t="shared" si="53"/>
        <v>0</v>
      </c>
      <c r="W221" s="212">
        <f t="shared" si="58"/>
        <v>0</v>
      </c>
      <c r="X221" s="212">
        <f t="shared" si="59"/>
        <v>0</v>
      </c>
      <c r="Y221" s="116">
        <f t="shared" si="60"/>
        <v>0</v>
      </c>
      <c r="Z221" s="116">
        <f t="shared" si="54"/>
        <v>0</v>
      </c>
      <c r="AA221" s="116">
        <f t="shared" si="61"/>
        <v>0</v>
      </c>
      <c r="AB221" s="116">
        <f t="shared" si="62"/>
        <v>0</v>
      </c>
      <c r="AC221" s="58" t="str">
        <f t="shared" si="63"/>
        <v>0</v>
      </c>
      <c r="AD221" s="378">
        <f t="shared" si="66"/>
        <v>0</v>
      </c>
      <c r="AE221" s="378" t="str">
        <f t="shared" si="64"/>
        <v>Gabon0</v>
      </c>
      <c r="AF221" s="378">
        <f t="shared" si="67"/>
        <v>0</v>
      </c>
      <c r="AG221" s="378" t="str">
        <f t="shared" si="65"/>
        <v>Autres0</v>
      </c>
    </row>
    <row r="222" spans="1:33" ht="30" x14ac:dyDescent="0.15">
      <c r="A222" s="117">
        <v>213</v>
      </c>
      <c r="B222" s="464" t="str">
        <f t="shared" si="56"/>
        <v>Autres0</v>
      </c>
      <c r="C222" s="358" t="str">
        <f t="shared" si="57"/>
        <v>Gabon0</v>
      </c>
      <c r="D222" s="193" t="str">
        <f t="shared" si="55"/>
        <v/>
      </c>
      <c r="E222" s="201"/>
      <c r="F222" s="200"/>
      <c r="G222" s="200"/>
      <c r="H222" s="380"/>
      <c r="I222" s="380"/>
      <c r="J222" s="397" t="str">
        <f t="shared" si="51"/>
        <v/>
      </c>
      <c r="K222" s="201"/>
      <c r="L222" s="200"/>
      <c r="M222" s="200"/>
      <c r="N222" s="380"/>
      <c r="O222" s="202"/>
      <c r="P222" s="203"/>
      <c r="Q222" s="202"/>
      <c r="R222" s="203"/>
      <c r="S222" s="200"/>
      <c r="T222" s="195"/>
      <c r="U222" s="212">
        <f t="shared" si="52"/>
        <v>0</v>
      </c>
      <c r="V222" s="212">
        <f t="shared" si="53"/>
        <v>0</v>
      </c>
      <c r="W222" s="212">
        <f t="shared" si="58"/>
        <v>0</v>
      </c>
      <c r="X222" s="212">
        <f t="shared" si="59"/>
        <v>0</v>
      </c>
      <c r="Y222" s="116">
        <f t="shared" si="60"/>
        <v>0</v>
      </c>
      <c r="Z222" s="116">
        <f t="shared" si="54"/>
        <v>0</v>
      </c>
      <c r="AA222" s="116">
        <f t="shared" si="61"/>
        <v>0</v>
      </c>
      <c r="AB222" s="116">
        <f t="shared" si="62"/>
        <v>0</v>
      </c>
      <c r="AC222" s="58" t="str">
        <f t="shared" si="63"/>
        <v>0</v>
      </c>
      <c r="AD222" s="378">
        <f t="shared" si="66"/>
        <v>0</v>
      </c>
      <c r="AE222" s="378" t="str">
        <f t="shared" si="64"/>
        <v>Gabon0</v>
      </c>
      <c r="AF222" s="378">
        <f t="shared" si="67"/>
        <v>0</v>
      </c>
      <c r="AG222" s="378" t="str">
        <f t="shared" si="65"/>
        <v>Autres0</v>
      </c>
    </row>
    <row r="223" spans="1:33" ht="30" x14ac:dyDescent="0.15">
      <c r="A223" s="117">
        <v>214</v>
      </c>
      <c r="B223" s="464" t="str">
        <f t="shared" si="56"/>
        <v>Autres0</v>
      </c>
      <c r="C223" s="358" t="str">
        <f t="shared" si="57"/>
        <v>Gabon0</v>
      </c>
      <c r="D223" s="193" t="str">
        <f t="shared" si="55"/>
        <v/>
      </c>
      <c r="E223" s="201"/>
      <c r="F223" s="200"/>
      <c r="G223" s="200"/>
      <c r="H223" s="380"/>
      <c r="I223" s="380"/>
      <c r="J223" s="397" t="str">
        <f t="shared" ref="J223:J286" si="68">IFERROR(VLOOKUP(I223,$BH$10:$BI$12,2,FALSE),"")</f>
        <v/>
      </c>
      <c r="K223" s="201"/>
      <c r="L223" s="200"/>
      <c r="M223" s="200"/>
      <c r="N223" s="380"/>
      <c r="O223" s="202"/>
      <c r="P223" s="203"/>
      <c r="Q223" s="202"/>
      <c r="R223" s="203"/>
      <c r="S223" s="200"/>
      <c r="T223" s="195"/>
      <c r="U223" s="212">
        <f t="shared" ref="U223:U286" si="69">IF(S223="Oui",T223*$U$5,0)</f>
        <v>0</v>
      </c>
      <c r="V223" s="212">
        <f t="shared" ref="V223:V286" si="70">IF(S223="Oui",0,T223*$V$5)</f>
        <v>0</v>
      </c>
      <c r="W223" s="212">
        <f t="shared" si="58"/>
        <v>0</v>
      </c>
      <c r="X223" s="212">
        <f t="shared" si="59"/>
        <v>0</v>
      </c>
      <c r="Y223" s="116">
        <f t="shared" si="60"/>
        <v>0</v>
      </c>
      <c r="Z223" s="116">
        <f t="shared" ref="Z223:Z286" si="71">Z222+Y223</f>
        <v>0</v>
      </c>
      <c r="AA223" s="116">
        <f t="shared" si="61"/>
        <v>0</v>
      </c>
      <c r="AB223" s="116">
        <f t="shared" si="62"/>
        <v>0</v>
      </c>
      <c r="AC223" s="58" t="str">
        <f t="shared" si="63"/>
        <v>0</v>
      </c>
      <c r="AD223" s="378">
        <f t="shared" si="66"/>
        <v>0</v>
      </c>
      <c r="AE223" s="378" t="str">
        <f t="shared" si="64"/>
        <v>Gabon0</v>
      </c>
      <c r="AF223" s="378">
        <f t="shared" si="67"/>
        <v>0</v>
      </c>
      <c r="AG223" s="378" t="str">
        <f t="shared" si="65"/>
        <v>Autres0</v>
      </c>
    </row>
    <row r="224" spans="1:33" ht="30" x14ac:dyDescent="0.15">
      <c r="A224" s="117">
        <v>215</v>
      </c>
      <c r="B224" s="464" t="str">
        <f t="shared" si="56"/>
        <v>Autres0</v>
      </c>
      <c r="C224" s="358" t="str">
        <f t="shared" si="57"/>
        <v>Gabon0</v>
      </c>
      <c r="D224" s="193" t="str">
        <f t="shared" si="55"/>
        <v/>
      </c>
      <c r="E224" s="201"/>
      <c r="F224" s="200"/>
      <c r="G224" s="200"/>
      <c r="H224" s="380"/>
      <c r="I224" s="380"/>
      <c r="J224" s="397" t="str">
        <f t="shared" si="68"/>
        <v/>
      </c>
      <c r="K224" s="201"/>
      <c r="L224" s="200"/>
      <c r="M224" s="200"/>
      <c r="N224" s="380"/>
      <c r="O224" s="202"/>
      <c r="P224" s="203"/>
      <c r="Q224" s="202"/>
      <c r="R224" s="203"/>
      <c r="S224" s="200"/>
      <c r="T224" s="195"/>
      <c r="U224" s="212">
        <f t="shared" si="69"/>
        <v>0</v>
      </c>
      <c r="V224" s="212">
        <f t="shared" si="70"/>
        <v>0</v>
      </c>
      <c r="W224" s="212">
        <f t="shared" si="58"/>
        <v>0</v>
      </c>
      <c r="X224" s="212">
        <f t="shared" si="59"/>
        <v>0</v>
      </c>
      <c r="Y224" s="116">
        <f t="shared" si="60"/>
        <v>0</v>
      </c>
      <c r="Z224" s="116">
        <f t="shared" si="71"/>
        <v>0</v>
      </c>
      <c r="AA224" s="116">
        <f t="shared" si="61"/>
        <v>0</v>
      </c>
      <c r="AB224" s="116">
        <f t="shared" si="62"/>
        <v>0</v>
      </c>
      <c r="AC224" s="58" t="str">
        <f t="shared" si="63"/>
        <v>0</v>
      </c>
      <c r="AD224" s="378">
        <f t="shared" si="66"/>
        <v>0</v>
      </c>
      <c r="AE224" s="378" t="str">
        <f t="shared" si="64"/>
        <v>Gabon0</v>
      </c>
      <c r="AF224" s="378">
        <f t="shared" si="67"/>
        <v>0</v>
      </c>
      <c r="AG224" s="378" t="str">
        <f t="shared" si="65"/>
        <v>Autres0</v>
      </c>
    </row>
    <row r="225" spans="1:33" ht="30" x14ac:dyDescent="0.15">
      <c r="A225" s="117">
        <v>216</v>
      </c>
      <c r="B225" s="464" t="str">
        <f t="shared" si="56"/>
        <v>Autres0</v>
      </c>
      <c r="C225" s="358" t="str">
        <f t="shared" si="57"/>
        <v>Gabon0</v>
      </c>
      <c r="D225" s="193" t="str">
        <f t="shared" si="55"/>
        <v/>
      </c>
      <c r="E225" s="201"/>
      <c r="F225" s="200"/>
      <c r="G225" s="200"/>
      <c r="H225" s="380"/>
      <c r="I225" s="380"/>
      <c r="J225" s="397" t="str">
        <f t="shared" si="68"/>
        <v/>
      </c>
      <c r="K225" s="201"/>
      <c r="L225" s="200"/>
      <c r="M225" s="200"/>
      <c r="N225" s="380"/>
      <c r="O225" s="202"/>
      <c r="P225" s="203"/>
      <c r="Q225" s="202"/>
      <c r="R225" s="203"/>
      <c r="S225" s="200"/>
      <c r="T225" s="195"/>
      <c r="U225" s="212">
        <f t="shared" si="69"/>
        <v>0</v>
      </c>
      <c r="V225" s="212">
        <f t="shared" si="70"/>
        <v>0</v>
      </c>
      <c r="W225" s="212">
        <f t="shared" si="58"/>
        <v>0</v>
      </c>
      <c r="X225" s="212">
        <f t="shared" si="59"/>
        <v>0</v>
      </c>
      <c r="Y225" s="116">
        <f t="shared" si="60"/>
        <v>0</v>
      </c>
      <c r="Z225" s="116">
        <f t="shared" si="71"/>
        <v>0</v>
      </c>
      <c r="AA225" s="116">
        <f t="shared" si="61"/>
        <v>0</v>
      </c>
      <c r="AB225" s="116">
        <f t="shared" si="62"/>
        <v>0</v>
      </c>
      <c r="AC225" s="58" t="str">
        <f t="shared" si="63"/>
        <v>0</v>
      </c>
      <c r="AD225" s="378">
        <f t="shared" si="66"/>
        <v>0</v>
      </c>
      <c r="AE225" s="378" t="str">
        <f t="shared" si="64"/>
        <v>Gabon0</v>
      </c>
      <c r="AF225" s="378">
        <f t="shared" si="67"/>
        <v>0</v>
      </c>
      <c r="AG225" s="378" t="str">
        <f t="shared" si="65"/>
        <v>Autres0</v>
      </c>
    </row>
    <row r="226" spans="1:33" ht="30" x14ac:dyDescent="0.15">
      <c r="A226" s="117">
        <v>217</v>
      </c>
      <c r="B226" s="464" t="str">
        <f t="shared" si="56"/>
        <v>Autres0</v>
      </c>
      <c r="C226" s="358" t="str">
        <f t="shared" si="57"/>
        <v>Gabon0</v>
      </c>
      <c r="D226" s="193" t="str">
        <f t="shared" si="55"/>
        <v/>
      </c>
      <c r="E226" s="201"/>
      <c r="F226" s="200"/>
      <c r="G226" s="200"/>
      <c r="H226" s="380"/>
      <c r="I226" s="380"/>
      <c r="J226" s="397" t="str">
        <f t="shared" si="68"/>
        <v/>
      </c>
      <c r="K226" s="201"/>
      <c r="L226" s="200"/>
      <c r="M226" s="200"/>
      <c r="N226" s="380"/>
      <c r="O226" s="202"/>
      <c r="P226" s="203"/>
      <c r="Q226" s="202"/>
      <c r="R226" s="203"/>
      <c r="S226" s="200"/>
      <c r="T226" s="195"/>
      <c r="U226" s="212">
        <f t="shared" si="69"/>
        <v>0</v>
      </c>
      <c r="V226" s="212">
        <f t="shared" si="70"/>
        <v>0</v>
      </c>
      <c r="W226" s="212">
        <f t="shared" si="58"/>
        <v>0</v>
      </c>
      <c r="X226" s="212">
        <f t="shared" si="59"/>
        <v>0</v>
      </c>
      <c r="Y226" s="116">
        <f t="shared" si="60"/>
        <v>0</v>
      </c>
      <c r="Z226" s="116">
        <f t="shared" si="71"/>
        <v>0</v>
      </c>
      <c r="AA226" s="116">
        <f t="shared" si="61"/>
        <v>0</v>
      </c>
      <c r="AB226" s="116">
        <f t="shared" si="62"/>
        <v>0</v>
      </c>
      <c r="AC226" s="58" t="str">
        <f t="shared" si="63"/>
        <v>0</v>
      </c>
      <c r="AD226" s="378">
        <f t="shared" si="66"/>
        <v>0</v>
      </c>
      <c r="AE226" s="378" t="str">
        <f t="shared" si="64"/>
        <v>Gabon0</v>
      </c>
      <c r="AF226" s="378">
        <f t="shared" si="67"/>
        <v>0</v>
      </c>
      <c r="AG226" s="378" t="str">
        <f t="shared" si="65"/>
        <v>Autres0</v>
      </c>
    </row>
    <row r="227" spans="1:33" ht="30" x14ac:dyDescent="0.15">
      <c r="A227" s="117">
        <v>218</v>
      </c>
      <c r="B227" s="464" t="str">
        <f t="shared" si="56"/>
        <v>Autres0</v>
      </c>
      <c r="C227" s="358" t="str">
        <f t="shared" si="57"/>
        <v>Gabon0</v>
      </c>
      <c r="D227" s="193" t="str">
        <f t="shared" si="55"/>
        <v/>
      </c>
      <c r="E227" s="201"/>
      <c r="F227" s="200"/>
      <c r="G227" s="200"/>
      <c r="H227" s="380"/>
      <c r="I227" s="380"/>
      <c r="J227" s="397" t="str">
        <f t="shared" si="68"/>
        <v/>
      </c>
      <c r="K227" s="201"/>
      <c r="L227" s="200"/>
      <c r="M227" s="200"/>
      <c r="N227" s="380"/>
      <c r="O227" s="202"/>
      <c r="P227" s="203"/>
      <c r="Q227" s="202"/>
      <c r="R227" s="203"/>
      <c r="S227" s="200"/>
      <c r="T227" s="195"/>
      <c r="U227" s="212">
        <f t="shared" si="69"/>
        <v>0</v>
      </c>
      <c r="V227" s="212">
        <f t="shared" si="70"/>
        <v>0</v>
      </c>
      <c r="W227" s="212">
        <f t="shared" si="58"/>
        <v>0</v>
      </c>
      <c r="X227" s="212">
        <f t="shared" si="59"/>
        <v>0</v>
      </c>
      <c r="Y227" s="116">
        <f t="shared" si="60"/>
        <v>0</v>
      </c>
      <c r="Z227" s="116">
        <f t="shared" si="71"/>
        <v>0</v>
      </c>
      <c r="AA227" s="116">
        <f t="shared" si="61"/>
        <v>0</v>
      </c>
      <c r="AB227" s="116">
        <f t="shared" si="62"/>
        <v>0</v>
      </c>
      <c r="AC227" s="58" t="str">
        <f t="shared" si="63"/>
        <v>0</v>
      </c>
      <c r="AD227" s="378">
        <f t="shared" si="66"/>
        <v>0</v>
      </c>
      <c r="AE227" s="378" t="str">
        <f t="shared" si="64"/>
        <v>Gabon0</v>
      </c>
      <c r="AF227" s="378">
        <f t="shared" si="67"/>
        <v>0</v>
      </c>
      <c r="AG227" s="378" t="str">
        <f t="shared" si="65"/>
        <v>Autres0</v>
      </c>
    </row>
    <row r="228" spans="1:33" ht="30" x14ac:dyDescent="0.15">
      <c r="A228" s="117">
        <v>219</v>
      </c>
      <c r="B228" s="464" t="str">
        <f t="shared" si="56"/>
        <v>Autres0</v>
      </c>
      <c r="C228" s="358" t="str">
        <f t="shared" si="57"/>
        <v>Gabon0</v>
      </c>
      <c r="D228" s="193" t="str">
        <f t="shared" si="55"/>
        <v/>
      </c>
      <c r="E228" s="201"/>
      <c r="F228" s="200"/>
      <c r="G228" s="200"/>
      <c r="H228" s="380"/>
      <c r="I228" s="380"/>
      <c r="J228" s="397" t="str">
        <f t="shared" si="68"/>
        <v/>
      </c>
      <c r="K228" s="201"/>
      <c r="L228" s="200"/>
      <c r="M228" s="200"/>
      <c r="N228" s="380"/>
      <c r="O228" s="202"/>
      <c r="P228" s="203"/>
      <c r="Q228" s="202"/>
      <c r="R228" s="203"/>
      <c r="S228" s="200"/>
      <c r="T228" s="195"/>
      <c r="U228" s="212">
        <f t="shared" si="69"/>
        <v>0</v>
      </c>
      <c r="V228" s="212">
        <f t="shared" si="70"/>
        <v>0</v>
      </c>
      <c r="W228" s="212">
        <f t="shared" si="58"/>
        <v>0</v>
      </c>
      <c r="X228" s="212">
        <f t="shared" si="59"/>
        <v>0</v>
      </c>
      <c r="Y228" s="116">
        <f t="shared" si="60"/>
        <v>0</v>
      </c>
      <c r="Z228" s="116">
        <f t="shared" si="71"/>
        <v>0</v>
      </c>
      <c r="AA228" s="116">
        <f t="shared" si="61"/>
        <v>0</v>
      </c>
      <c r="AB228" s="116">
        <f t="shared" si="62"/>
        <v>0</v>
      </c>
      <c r="AC228" s="58" t="str">
        <f t="shared" si="63"/>
        <v>0</v>
      </c>
      <c r="AD228" s="378">
        <f t="shared" si="66"/>
        <v>0</v>
      </c>
      <c r="AE228" s="378" t="str">
        <f t="shared" si="64"/>
        <v>Gabon0</v>
      </c>
      <c r="AF228" s="378">
        <f t="shared" si="67"/>
        <v>0</v>
      </c>
      <c r="AG228" s="378" t="str">
        <f t="shared" si="65"/>
        <v>Autres0</v>
      </c>
    </row>
    <row r="229" spans="1:33" ht="30" x14ac:dyDescent="0.15">
      <c r="A229" s="117">
        <v>220</v>
      </c>
      <c r="B229" s="464" t="str">
        <f t="shared" si="56"/>
        <v>Autres0</v>
      </c>
      <c r="C229" s="358" t="str">
        <f t="shared" si="57"/>
        <v>Gabon0</v>
      </c>
      <c r="D229" s="193" t="str">
        <f t="shared" si="55"/>
        <v/>
      </c>
      <c r="E229" s="201"/>
      <c r="F229" s="200"/>
      <c r="G229" s="200"/>
      <c r="H229" s="380"/>
      <c r="I229" s="380"/>
      <c r="J229" s="397" t="str">
        <f t="shared" si="68"/>
        <v/>
      </c>
      <c r="K229" s="201"/>
      <c r="L229" s="200"/>
      <c r="M229" s="200"/>
      <c r="N229" s="380"/>
      <c r="O229" s="202"/>
      <c r="P229" s="203"/>
      <c r="Q229" s="202"/>
      <c r="R229" s="203"/>
      <c r="S229" s="200"/>
      <c r="T229" s="195"/>
      <c r="U229" s="212">
        <f t="shared" si="69"/>
        <v>0</v>
      </c>
      <c r="V229" s="212">
        <f t="shared" si="70"/>
        <v>0</v>
      </c>
      <c r="W229" s="212">
        <f t="shared" si="58"/>
        <v>0</v>
      </c>
      <c r="X229" s="212">
        <f t="shared" si="59"/>
        <v>0</v>
      </c>
      <c r="Y229" s="116">
        <f t="shared" si="60"/>
        <v>0</v>
      </c>
      <c r="Z229" s="116">
        <f t="shared" si="71"/>
        <v>0</v>
      </c>
      <c r="AA229" s="116">
        <f t="shared" si="61"/>
        <v>0</v>
      </c>
      <c r="AB229" s="116">
        <f t="shared" si="62"/>
        <v>0</v>
      </c>
      <c r="AC229" s="58" t="str">
        <f t="shared" si="63"/>
        <v>0</v>
      </c>
      <c r="AD229" s="378">
        <f t="shared" si="66"/>
        <v>0</v>
      </c>
      <c r="AE229" s="378" t="str">
        <f t="shared" si="64"/>
        <v>Gabon0</v>
      </c>
      <c r="AF229" s="378">
        <f t="shared" si="67"/>
        <v>0</v>
      </c>
      <c r="AG229" s="378" t="str">
        <f t="shared" si="65"/>
        <v>Autres0</v>
      </c>
    </row>
    <row r="230" spans="1:33" ht="30" x14ac:dyDescent="0.15">
      <c r="A230" s="117">
        <v>221</v>
      </c>
      <c r="B230" s="464" t="str">
        <f t="shared" si="56"/>
        <v>Autres0</v>
      </c>
      <c r="C230" s="358" t="str">
        <f t="shared" si="57"/>
        <v>Gabon0</v>
      </c>
      <c r="D230" s="193" t="str">
        <f t="shared" si="55"/>
        <v/>
      </c>
      <c r="E230" s="201"/>
      <c r="F230" s="200"/>
      <c r="G230" s="200"/>
      <c r="H230" s="380"/>
      <c r="I230" s="380"/>
      <c r="J230" s="397" t="str">
        <f t="shared" si="68"/>
        <v/>
      </c>
      <c r="K230" s="201"/>
      <c r="L230" s="200"/>
      <c r="M230" s="200"/>
      <c r="N230" s="380"/>
      <c r="O230" s="202"/>
      <c r="P230" s="203"/>
      <c r="Q230" s="202"/>
      <c r="R230" s="203"/>
      <c r="S230" s="200"/>
      <c r="T230" s="195"/>
      <c r="U230" s="212">
        <f t="shared" si="69"/>
        <v>0</v>
      </c>
      <c r="V230" s="212">
        <f t="shared" si="70"/>
        <v>0</v>
      </c>
      <c r="W230" s="212">
        <f t="shared" si="58"/>
        <v>0</v>
      </c>
      <c r="X230" s="212">
        <f t="shared" si="59"/>
        <v>0</v>
      </c>
      <c r="Y230" s="116">
        <f t="shared" si="60"/>
        <v>0</v>
      </c>
      <c r="Z230" s="116">
        <f t="shared" si="71"/>
        <v>0</v>
      </c>
      <c r="AA230" s="116">
        <f t="shared" si="61"/>
        <v>0</v>
      </c>
      <c r="AB230" s="116">
        <f t="shared" si="62"/>
        <v>0</v>
      </c>
      <c r="AC230" s="58" t="str">
        <f t="shared" si="63"/>
        <v>0</v>
      </c>
      <c r="AD230" s="378">
        <f t="shared" si="66"/>
        <v>0</v>
      </c>
      <c r="AE230" s="378" t="str">
        <f t="shared" si="64"/>
        <v>Gabon0</v>
      </c>
      <c r="AF230" s="378">
        <f t="shared" si="67"/>
        <v>0</v>
      </c>
      <c r="AG230" s="378" t="str">
        <f t="shared" si="65"/>
        <v>Autres0</v>
      </c>
    </row>
    <row r="231" spans="1:33" ht="30" x14ac:dyDescent="0.15">
      <c r="A231" s="117">
        <v>222</v>
      </c>
      <c r="B231" s="464" t="str">
        <f t="shared" si="56"/>
        <v>Autres0</v>
      </c>
      <c r="C231" s="358" t="str">
        <f t="shared" si="57"/>
        <v>Gabon0</v>
      </c>
      <c r="D231" s="193" t="str">
        <f t="shared" si="55"/>
        <v/>
      </c>
      <c r="E231" s="201"/>
      <c r="F231" s="200"/>
      <c r="G231" s="200"/>
      <c r="H231" s="380"/>
      <c r="I231" s="380"/>
      <c r="J231" s="397" t="str">
        <f t="shared" si="68"/>
        <v/>
      </c>
      <c r="K231" s="201"/>
      <c r="L231" s="200"/>
      <c r="M231" s="200"/>
      <c r="N231" s="380"/>
      <c r="O231" s="202"/>
      <c r="P231" s="203"/>
      <c r="Q231" s="202"/>
      <c r="R231" s="203"/>
      <c r="S231" s="200"/>
      <c r="T231" s="195"/>
      <c r="U231" s="212">
        <f t="shared" si="69"/>
        <v>0</v>
      </c>
      <c r="V231" s="212">
        <f t="shared" si="70"/>
        <v>0</v>
      </c>
      <c r="W231" s="212">
        <f t="shared" si="58"/>
        <v>0</v>
      </c>
      <c r="X231" s="212">
        <f t="shared" si="59"/>
        <v>0</v>
      </c>
      <c r="Y231" s="116">
        <f t="shared" si="60"/>
        <v>0</v>
      </c>
      <c r="Z231" s="116">
        <f t="shared" si="71"/>
        <v>0</v>
      </c>
      <c r="AA231" s="116">
        <f t="shared" si="61"/>
        <v>0</v>
      </c>
      <c r="AB231" s="116">
        <f t="shared" si="62"/>
        <v>0</v>
      </c>
      <c r="AC231" s="58" t="str">
        <f t="shared" si="63"/>
        <v>0</v>
      </c>
      <c r="AD231" s="378">
        <f t="shared" si="66"/>
        <v>0</v>
      </c>
      <c r="AE231" s="378" t="str">
        <f t="shared" si="64"/>
        <v>Gabon0</v>
      </c>
      <c r="AF231" s="378">
        <f t="shared" si="67"/>
        <v>0</v>
      </c>
      <c r="AG231" s="378" t="str">
        <f t="shared" si="65"/>
        <v>Autres0</v>
      </c>
    </row>
    <row r="232" spans="1:33" ht="30" x14ac:dyDescent="0.15">
      <c r="A232" s="117">
        <v>223</v>
      </c>
      <c r="B232" s="464" t="str">
        <f t="shared" si="56"/>
        <v>Autres0</v>
      </c>
      <c r="C232" s="358" t="str">
        <f t="shared" si="57"/>
        <v>Gabon0</v>
      </c>
      <c r="D232" s="193" t="str">
        <f t="shared" si="55"/>
        <v/>
      </c>
      <c r="E232" s="201"/>
      <c r="F232" s="200"/>
      <c r="G232" s="200"/>
      <c r="H232" s="380"/>
      <c r="I232" s="380"/>
      <c r="J232" s="397" t="str">
        <f t="shared" si="68"/>
        <v/>
      </c>
      <c r="K232" s="201"/>
      <c r="L232" s="200"/>
      <c r="M232" s="200"/>
      <c r="N232" s="380"/>
      <c r="O232" s="202"/>
      <c r="P232" s="203"/>
      <c r="Q232" s="202"/>
      <c r="R232" s="203"/>
      <c r="S232" s="200"/>
      <c r="T232" s="195"/>
      <c r="U232" s="212">
        <f t="shared" si="69"/>
        <v>0</v>
      </c>
      <c r="V232" s="212">
        <f t="shared" si="70"/>
        <v>0</v>
      </c>
      <c r="W232" s="212">
        <f t="shared" si="58"/>
        <v>0</v>
      </c>
      <c r="X232" s="212">
        <f t="shared" si="59"/>
        <v>0</v>
      </c>
      <c r="Y232" s="116">
        <f t="shared" si="60"/>
        <v>0</v>
      </c>
      <c r="Z232" s="116">
        <f t="shared" si="71"/>
        <v>0</v>
      </c>
      <c r="AA232" s="116">
        <f t="shared" si="61"/>
        <v>0</v>
      </c>
      <c r="AB232" s="116">
        <f t="shared" si="62"/>
        <v>0</v>
      </c>
      <c r="AC232" s="58" t="str">
        <f t="shared" si="63"/>
        <v>0</v>
      </c>
      <c r="AD232" s="378">
        <f t="shared" si="66"/>
        <v>0</v>
      </c>
      <c r="AE232" s="378" t="str">
        <f t="shared" si="64"/>
        <v>Gabon0</v>
      </c>
      <c r="AF232" s="378">
        <f t="shared" si="67"/>
        <v>0</v>
      </c>
      <c r="AG232" s="378" t="str">
        <f t="shared" si="65"/>
        <v>Autres0</v>
      </c>
    </row>
    <row r="233" spans="1:33" ht="30" x14ac:dyDescent="0.15">
      <c r="A233" s="117">
        <v>224</v>
      </c>
      <c r="B233" s="464" t="str">
        <f t="shared" si="56"/>
        <v>Autres0</v>
      </c>
      <c r="C233" s="358" t="str">
        <f t="shared" si="57"/>
        <v>Gabon0</v>
      </c>
      <c r="D233" s="193" t="str">
        <f t="shared" si="55"/>
        <v/>
      </c>
      <c r="E233" s="201"/>
      <c r="F233" s="200"/>
      <c r="G233" s="200"/>
      <c r="H233" s="380"/>
      <c r="I233" s="380"/>
      <c r="J233" s="397" t="str">
        <f t="shared" si="68"/>
        <v/>
      </c>
      <c r="K233" s="201"/>
      <c r="L233" s="200"/>
      <c r="M233" s="200"/>
      <c r="N233" s="380"/>
      <c r="O233" s="202"/>
      <c r="P233" s="203"/>
      <c r="Q233" s="202"/>
      <c r="R233" s="203"/>
      <c r="S233" s="200"/>
      <c r="T233" s="195"/>
      <c r="U233" s="212">
        <f t="shared" si="69"/>
        <v>0</v>
      </c>
      <c r="V233" s="212">
        <f t="shared" si="70"/>
        <v>0</v>
      </c>
      <c r="W233" s="212">
        <f t="shared" si="58"/>
        <v>0</v>
      </c>
      <c r="X233" s="212">
        <f t="shared" si="59"/>
        <v>0</v>
      </c>
      <c r="Y233" s="116">
        <f t="shared" si="60"/>
        <v>0</v>
      </c>
      <c r="Z233" s="116">
        <f t="shared" si="71"/>
        <v>0</v>
      </c>
      <c r="AA233" s="116">
        <f t="shared" si="61"/>
        <v>0</v>
      </c>
      <c r="AB233" s="116">
        <f t="shared" si="62"/>
        <v>0</v>
      </c>
      <c r="AC233" s="58" t="str">
        <f t="shared" si="63"/>
        <v>0</v>
      </c>
      <c r="AD233" s="378">
        <f t="shared" si="66"/>
        <v>0</v>
      </c>
      <c r="AE233" s="378" t="str">
        <f t="shared" si="64"/>
        <v>Gabon0</v>
      </c>
      <c r="AF233" s="378">
        <f t="shared" si="67"/>
        <v>0</v>
      </c>
      <c r="AG233" s="378" t="str">
        <f t="shared" si="65"/>
        <v>Autres0</v>
      </c>
    </row>
    <row r="234" spans="1:33" ht="30" x14ac:dyDescent="0.15">
      <c r="A234" s="117">
        <v>225</v>
      </c>
      <c r="B234" s="464" t="str">
        <f t="shared" si="56"/>
        <v>Autres0</v>
      </c>
      <c r="C234" s="358" t="str">
        <f t="shared" si="57"/>
        <v>Gabon0</v>
      </c>
      <c r="D234" s="193" t="str">
        <f t="shared" si="55"/>
        <v/>
      </c>
      <c r="E234" s="201"/>
      <c r="F234" s="200"/>
      <c r="G234" s="200"/>
      <c r="H234" s="380"/>
      <c r="I234" s="380"/>
      <c r="J234" s="397" t="str">
        <f t="shared" si="68"/>
        <v/>
      </c>
      <c r="K234" s="201"/>
      <c r="L234" s="200"/>
      <c r="M234" s="200"/>
      <c r="N234" s="380"/>
      <c r="O234" s="202"/>
      <c r="P234" s="203"/>
      <c r="Q234" s="202"/>
      <c r="R234" s="203"/>
      <c r="S234" s="200"/>
      <c r="T234" s="195"/>
      <c r="U234" s="212">
        <f t="shared" si="69"/>
        <v>0</v>
      </c>
      <c r="V234" s="212">
        <f t="shared" si="70"/>
        <v>0</v>
      </c>
      <c r="W234" s="212">
        <f t="shared" si="58"/>
        <v>0</v>
      </c>
      <c r="X234" s="212">
        <f t="shared" si="59"/>
        <v>0</v>
      </c>
      <c r="Y234" s="116">
        <f t="shared" si="60"/>
        <v>0</v>
      </c>
      <c r="Z234" s="116">
        <f t="shared" si="71"/>
        <v>0</v>
      </c>
      <c r="AA234" s="116">
        <f t="shared" si="61"/>
        <v>0</v>
      </c>
      <c r="AB234" s="116">
        <f t="shared" si="62"/>
        <v>0</v>
      </c>
      <c r="AC234" s="58" t="str">
        <f t="shared" si="63"/>
        <v>0</v>
      </c>
      <c r="AD234" s="378">
        <f t="shared" si="66"/>
        <v>0</v>
      </c>
      <c r="AE234" s="378" t="str">
        <f t="shared" si="64"/>
        <v>Gabon0</v>
      </c>
      <c r="AF234" s="378">
        <f t="shared" si="67"/>
        <v>0</v>
      </c>
      <c r="AG234" s="378" t="str">
        <f t="shared" si="65"/>
        <v>Autres0</v>
      </c>
    </row>
    <row r="235" spans="1:33" ht="30" x14ac:dyDescent="0.15">
      <c r="A235" s="117">
        <v>226</v>
      </c>
      <c r="B235" s="464" t="str">
        <f t="shared" si="56"/>
        <v>Autres0</v>
      </c>
      <c r="C235" s="358" t="str">
        <f t="shared" si="57"/>
        <v>Gabon0</v>
      </c>
      <c r="D235" s="193" t="str">
        <f t="shared" si="55"/>
        <v/>
      </c>
      <c r="E235" s="201"/>
      <c r="F235" s="200"/>
      <c r="G235" s="200"/>
      <c r="H235" s="380"/>
      <c r="I235" s="380"/>
      <c r="J235" s="397" t="str">
        <f t="shared" si="68"/>
        <v/>
      </c>
      <c r="K235" s="201"/>
      <c r="L235" s="200"/>
      <c r="M235" s="200"/>
      <c r="N235" s="380"/>
      <c r="O235" s="202"/>
      <c r="P235" s="203"/>
      <c r="Q235" s="202"/>
      <c r="R235" s="203"/>
      <c r="S235" s="200"/>
      <c r="T235" s="195"/>
      <c r="U235" s="212">
        <f t="shared" si="69"/>
        <v>0</v>
      </c>
      <c r="V235" s="212">
        <f t="shared" si="70"/>
        <v>0</v>
      </c>
      <c r="W235" s="212">
        <f t="shared" si="58"/>
        <v>0</v>
      </c>
      <c r="X235" s="212">
        <f t="shared" si="59"/>
        <v>0</v>
      </c>
      <c r="Y235" s="116">
        <f t="shared" si="60"/>
        <v>0</v>
      </c>
      <c r="Z235" s="116">
        <f t="shared" si="71"/>
        <v>0</v>
      </c>
      <c r="AA235" s="116">
        <f t="shared" si="61"/>
        <v>0</v>
      </c>
      <c r="AB235" s="116">
        <f t="shared" si="62"/>
        <v>0</v>
      </c>
      <c r="AC235" s="58" t="str">
        <f t="shared" si="63"/>
        <v>0</v>
      </c>
      <c r="AD235" s="378">
        <f t="shared" si="66"/>
        <v>0</v>
      </c>
      <c r="AE235" s="378" t="str">
        <f t="shared" si="64"/>
        <v>Gabon0</v>
      </c>
      <c r="AF235" s="378">
        <f t="shared" si="67"/>
        <v>0</v>
      </c>
      <c r="AG235" s="378" t="str">
        <f t="shared" si="65"/>
        <v>Autres0</v>
      </c>
    </row>
    <row r="236" spans="1:33" ht="30" x14ac:dyDescent="0.15">
      <c r="A236" s="117">
        <v>227</v>
      </c>
      <c r="B236" s="464" t="str">
        <f t="shared" si="56"/>
        <v>Autres0</v>
      </c>
      <c r="C236" s="358" t="str">
        <f t="shared" si="57"/>
        <v>Gabon0</v>
      </c>
      <c r="D236" s="193" t="str">
        <f t="shared" si="55"/>
        <v/>
      </c>
      <c r="E236" s="201"/>
      <c r="F236" s="200"/>
      <c r="G236" s="200"/>
      <c r="H236" s="380"/>
      <c r="I236" s="380"/>
      <c r="J236" s="397" t="str">
        <f t="shared" si="68"/>
        <v/>
      </c>
      <c r="K236" s="201"/>
      <c r="L236" s="200"/>
      <c r="M236" s="200"/>
      <c r="N236" s="380"/>
      <c r="O236" s="202"/>
      <c r="P236" s="203"/>
      <c r="Q236" s="202"/>
      <c r="R236" s="203"/>
      <c r="S236" s="200"/>
      <c r="T236" s="195"/>
      <c r="U236" s="212">
        <f t="shared" si="69"/>
        <v>0</v>
      </c>
      <c r="V236" s="212">
        <f t="shared" si="70"/>
        <v>0</v>
      </c>
      <c r="W236" s="212">
        <f t="shared" si="58"/>
        <v>0</v>
      </c>
      <c r="X236" s="212">
        <f t="shared" si="59"/>
        <v>0</v>
      </c>
      <c r="Y236" s="116">
        <f t="shared" si="60"/>
        <v>0</v>
      </c>
      <c r="Z236" s="116">
        <f t="shared" si="71"/>
        <v>0</v>
      </c>
      <c r="AA236" s="116">
        <f t="shared" si="61"/>
        <v>0</v>
      </c>
      <c r="AB236" s="116">
        <f t="shared" si="62"/>
        <v>0</v>
      </c>
      <c r="AC236" s="58" t="str">
        <f t="shared" si="63"/>
        <v>0</v>
      </c>
      <c r="AD236" s="378">
        <f t="shared" si="66"/>
        <v>0</v>
      </c>
      <c r="AE236" s="378" t="str">
        <f t="shared" si="64"/>
        <v>Gabon0</v>
      </c>
      <c r="AF236" s="378">
        <f t="shared" si="67"/>
        <v>0</v>
      </c>
      <c r="AG236" s="378" t="str">
        <f t="shared" si="65"/>
        <v>Autres0</v>
      </c>
    </row>
    <row r="237" spans="1:33" ht="30" x14ac:dyDescent="0.15">
      <c r="A237" s="117">
        <v>228</v>
      </c>
      <c r="B237" s="464" t="str">
        <f t="shared" si="56"/>
        <v>Autres0</v>
      </c>
      <c r="C237" s="358" t="str">
        <f t="shared" si="57"/>
        <v>Gabon0</v>
      </c>
      <c r="D237" s="193" t="str">
        <f t="shared" si="55"/>
        <v/>
      </c>
      <c r="E237" s="201"/>
      <c r="F237" s="200"/>
      <c r="G237" s="200"/>
      <c r="H237" s="380"/>
      <c r="I237" s="380"/>
      <c r="J237" s="397" t="str">
        <f t="shared" si="68"/>
        <v/>
      </c>
      <c r="K237" s="201"/>
      <c r="L237" s="200"/>
      <c r="M237" s="200"/>
      <c r="N237" s="380"/>
      <c r="O237" s="202"/>
      <c r="P237" s="203"/>
      <c r="Q237" s="202"/>
      <c r="R237" s="203"/>
      <c r="S237" s="200"/>
      <c r="T237" s="195"/>
      <c r="U237" s="212">
        <f t="shared" si="69"/>
        <v>0</v>
      </c>
      <c r="V237" s="212">
        <f t="shared" si="70"/>
        <v>0</v>
      </c>
      <c r="W237" s="212">
        <f t="shared" si="58"/>
        <v>0</v>
      </c>
      <c r="X237" s="212">
        <f t="shared" si="59"/>
        <v>0</v>
      </c>
      <c r="Y237" s="116">
        <f t="shared" si="60"/>
        <v>0</v>
      </c>
      <c r="Z237" s="116">
        <f t="shared" si="71"/>
        <v>0</v>
      </c>
      <c r="AA237" s="116">
        <f t="shared" si="61"/>
        <v>0</v>
      </c>
      <c r="AB237" s="116">
        <f t="shared" si="62"/>
        <v>0</v>
      </c>
      <c r="AC237" s="58" t="str">
        <f t="shared" si="63"/>
        <v>0</v>
      </c>
      <c r="AD237" s="378">
        <f t="shared" si="66"/>
        <v>0</v>
      </c>
      <c r="AE237" s="378" t="str">
        <f t="shared" si="64"/>
        <v>Gabon0</v>
      </c>
      <c r="AF237" s="378">
        <f t="shared" si="67"/>
        <v>0</v>
      </c>
      <c r="AG237" s="378" t="str">
        <f t="shared" si="65"/>
        <v>Autres0</v>
      </c>
    </row>
    <row r="238" spans="1:33" ht="30" x14ac:dyDescent="0.15">
      <c r="A238" s="117">
        <v>229</v>
      </c>
      <c r="B238" s="464" t="str">
        <f t="shared" si="56"/>
        <v>Autres0</v>
      </c>
      <c r="C238" s="358" t="str">
        <f t="shared" si="57"/>
        <v>Gabon0</v>
      </c>
      <c r="D238" s="193" t="str">
        <f t="shared" si="55"/>
        <v/>
      </c>
      <c r="E238" s="201"/>
      <c r="F238" s="200"/>
      <c r="G238" s="200"/>
      <c r="H238" s="380"/>
      <c r="I238" s="380"/>
      <c r="J238" s="397" t="str">
        <f t="shared" si="68"/>
        <v/>
      </c>
      <c r="K238" s="201"/>
      <c r="L238" s="200"/>
      <c r="M238" s="200"/>
      <c r="N238" s="380"/>
      <c r="O238" s="202"/>
      <c r="P238" s="203"/>
      <c r="Q238" s="202"/>
      <c r="R238" s="203"/>
      <c r="S238" s="200"/>
      <c r="T238" s="195"/>
      <c r="U238" s="212">
        <f t="shared" si="69"/>
        <v>0</v>
      </c>
      <c r="V238" s="212">
        <f t="shared" si="70"/>
        <v>0</v>
      </c>
      <c r="W238" s="212">
        <f t="shared" si="58"/>
        <v>0</v>
      </c>
      <c r="X238" s="212">
        <f t="shared" si="59"/>
        <v>0</v>
      </c>
      <c r="Y238" s="116">
        <f t="shared" si="60"/>
        <v>0</v>
      </c>
      <c r="Z238" s="116">
        <f t="shared" si="71"/>
        <v>0</v>
      </c>
      <c r="AA238" s="116">
        <f t="shared" si="61"/>
        <v>0</v>
      </c>
      <c r="AB238" s="116">
        <f t="shared" si="62"/>
        <v>0</v>
      </c>
      <c r="AC238" s="58" t="str">
        <f t="shared" si="63"/>
        <v>0</v>
      </c>
      <c r="AD238" s="378">
        <f t="shared" si="66"/>
        <v>0</v>
      </c>
      <c r="AE238" s="378" t="str">
        <f t="shared" si="64"/>
        <v>Gabon0</v>
      </c>
      <c r="AF238" s="378">
        <f t="shared" si="67"/>
        <v>0</v>
      </c>
      <c r="AG238" s="378" t="str">
        <f t="shared" si="65"/>
        <v>Autres0</v>
      </c>
    </row>
    <row r="239" spans="1:33" ht="30" x14ac:dyDescent="0.15">
      <c r="A239" s="117">
        <v>230</v>
      </c>
      <c r="B239" s="464" t="str">
        <f t="shared" si="56"/>
        <v>Autres0</v>
      </c>
      <c r="C239" s="358" t="str">
        <f t="shared" si="57"/>
        <v>Gabon0</v>
      </c>
      <c r="D239" s="193" t="str">
        <f t="shared" si="55"/>
        <v/>
      </c>
      <c r="E239" s="201"/>
      <c r="F239" s="200"/>
      <c r="G239" s="200"/>
      <c r="H239" s="380"/>
      <c r="I239" s="380"/>
      <c r="J239" s="397" t="str">
        <f t="shared" si="68"/>
        <v/>
      </c>
      <c r="K239" s="201"/>
      <c r="L239" s="200"/>
      <c r="M239" s="200"/>
      <c r="N239" s="380"/>
      <c r="O239" s="202"/>
      <c r="P239" s="203"/>
      <c r="Q239" s="202"/>
      <c r="R239" s="203"/>
      <c r="S239" s="200"/>
      <c r="T239" s="195"/>
      <c r="U239" s="212">
        <f t="shared" si="69"/>
        <v>0</v>
      </c>
      <c r="V239" s="212">
        <f t="shared" si="70"/>
        <v>0</v>
      </c>
      <c r="W239" s="212">
        <f t="shared" si="58"/>
        <v>0</v>
      </c>
      <c r="X239" s="212">
        <f t="shared" si="59"/>
        <v>0</v>
      </c>
      <c r="Y239" s="116">
        <f t="shared" si="60"/>
        <v>0</v>
      </c>
      <c r="Z239" s="116">
        <f t="shared" si="71"/>
        <v>0</v>
      </c>
      <c r="AA239" s="116">
        <f t="shared" si="61"/>
        <v>0</v>
      </c>
      <c r="AB239" s="116">
        <f t="shared" si="62"/>
        <v>0</v>
      </c>
      <c r="AC239" s="58" t="str">
        <f t="shared" si="63"/>
        <v>0</v>
      </c>
      <c r="AD239" s="378">
        <f t="shared" si="66"/>
        <v>0</v>
      </c>
      <c r="AE239" s="378" t="str">
        <f t="shared" si="64"/>
        <v>Gabon0</v>
      </c>
      <c r="AF239" s="378">
        <f t="shared" si="67"/>
        <v>0</v>
      </c>
      <c r="AG239" s="378" t="str">
        <f t="shared" si="65"/>
        <v>Autres0</v>
      </c>
    </row>
    <row r="240" spans="1:33" ht="30" x14ac:dyDescent="0.15">
      <c r="A240" s="117">
        <v>231</v>
      </c>
      <c r="B240" s="464" t="str">
        <f t="shared" si="56"/>
        <v>Autres0</v>
      </c>
      <c r="C240" s="358" t="str">
        <f t="shared" si="57"/>
        <v>Gabon0</v>
      </c>
      <c r="D240" s="193" t="str">
        <f t="shared" si="55"/>
        <v/>
      </c>
      <c r="E240" s="201"/>
      <c r="F240" s="200"/>
      <c r="G240" s="200"/>
      <c r="H240" s="380"/>
      <c r="I240" s="380"/>
      <c r="J240" s="397" t="str">
        <f t="shared" si="68"/>
        <v/>
      </c>
      <c r="K240" s="201"/>
      <c r="L240" s="200"/>
      <c r="M240" s="200"/>
      <c r="N240" s="380"/>
      <c r="O240" s="202"/>
      <c r="P240" s="203"/>
      <c r="Q240" s="202"/>
      <c r="R240" s="203"/>
      <c r="S240" s="200"/>
      <c r="T240" s="195"/>
      <c r="U240" s="212">
        <f t="shared" si="69"/>
        <v>0</v>
      </c>
      <c r="V240" s="212">
        <f t="shared" si="70"/>
        <v>0</v>
      </c>
      <c r="W240" s="212">
        <f t="shared" si="58"/>
        <v>0</v>
      </c>
      <c r="X240" s="212">
        <f t="shared" si="59"/>
        <v>0</v>
      </c>
      <c r="Y240" s="116">
        <f t="shared" si="60"/>
        <v>0</v>
      </c>
      <c r="Z240" s="116">
        <f t="shared" si="71"/>
        <v>0</v>
      </c>
      <c r="AA240" s="116">
        <f t="shared" si="61"/>
        <v>0</v>
      </c>
      <c r="AB240" s="116">
        <f t="shared" si="62"/>
        <v>0</v>
      </c>
      <c r="AC240" s="58" t="str">
        <f t="shared" si="63"/>
        <v>0</v>
      </c>
      <c r="AD240" s="378">
        <f t="shared" si="66"/>
        <v>0</v>
      </c>
      <c r="AE240" s="378" t="str">
        <f t="shared" si="64"/>
        <v>Gabon0</v>
      </c>
      <c r="AF240" s="378">
        <f t="shared" si="67"/>
        <v>0</v>
      </c>
      <c r="AG240" s="378" t="str">
        <f t="shared" si="65"/>
        <v>Autres0</v>
      </c>
    </row>
    <row r="241" spans="1:33" ht="30" x14ac:dyDescent="0.15">
      <c r="A241" s="117">
        <v>232</v>
      </c>
      <c r="B241" s="464" t="str">
        <f t="shared" si="56"/>
        <v>Autres0</v>
      </c>
      <c r="C241" s="358" t="str">
        <f t="shared" si="57"/>
        <v>Gabon0</v>
      </c>
      <c r="D241" s="193" t="str">
        <f t="shared" si="55"/>
        <v/>
      </c>
      <c r="E241" s="201"/>
      <c r="F241" s="200"/>
      <c r="G241" s="200"/>
      <c r="H241" s="380"/>
      <c r="I241" s="380"/>
      <c r="J241" s="397" t="str">
        <f t="shared" si="68"/>
        <v/>
      </c>
      <c r="K241" s="201"/>
      <c r="L241" s="200"/>
      <c r="M241" s="200"/>
      <c r="N241" s="380"/>
      <c r="O241" s="202"/>
      <c r="P241" s="203"/>
      <c r="Q241" s="202"/>
      <c r="R241" s="203"/>
      <c r="S241" s="200"/>
      <c r="T241" s="195"/>
      <c r="U241" s="212">
        <f t="shared" si="69"/>
        <v>0</v>
      </c>
      <c r="V241" s="212">
        <f t="shared" si="70"/>
        <v>0</v>
      </c>
      <c r="W241" s="212">
        <f t="shared" si="58"/>
        <v>0</v>
      </c>
      <c r="X241" s="212">
        <f t="shared" si="59"/>
        <v>0</v>
      </c>
      <c r="Y241" s="116">
        <f t="shared" si="60"/>
        <v>0</v>
      </c>
      <c r="Z241" s="116">
        <f t="shared" si="71"/>
        <v>0</v>
      </c>
      <c r="AA241" s="116">
        <f t="shared" si="61"/>
        <v>0</v>
      </c>
      <c r="AB241" s="116">
        <f t="shared" si="62"/>
        <v>0</v>
      </c>
      <c r="AC241" s="58" t="str">
        <f t="shared" si="63"/>
        <v>0</v>
      </c>
      <c r="AD241" s="378">
        <f t="shared" si="66"/>
        <v>0</v>
      </c>
      <c r="AE241" s="378" t="str">
        <f t="shared" si="64"/>
        <v>Gabon0</v>
      </c>
      <c r="AF241" s="378">
        <f t="shared" si="67"/>
        <v>0</v>
      </c>
      <c r="AG241" s="378" t="str">
        <f t="shared" si="65"/>
        <v>Autres0</v>
      </c>
    </row>
    <row r="242" spans="1:33" ht="30" x14ac:dyDescent="0.15">
      <c r="A242" s="117">
        <v>233</v>
      </c>
      <c r="B242" s="464" t="str">
        <f t="shared" si="56"/>
        <v>Autres0</v>
      </c>
      <c r="C242" s="358" t="str">
        <f t="shared" si="57"/>
        <v>Gabon0</v>
      </c>
      <c r="D242" s="193" t="str">
        <f t="shared" si="55"/>
        <v/>
      </c>
      <c r="E242" s="201"/>
      <c r="F242" s="200"/>
      <c r="G242" s="200"/>
      <c r="H242" s="380"/>
      <c r="I242" s="380"/>
      <c r="J242" s="397" t="str">
        <f t="shared" si="68"/>
        <v/>
      </c>
      <c r="K242" s="201"/>
      <c r="L242" s="200"/>
      <c r="M242" s="200"/>
      <c r="N242" s="380"/>
      <c r="O242" s="202"/>
      <c r="P242" s="203"/>
      <c r="Q242" s="202"/>
      <c r="R242" s="203"/>
      <c r="S242" s="200"/>
      <c r="T242" s="195"/>
      <c r="U242" s="212">
        <f t="shared" si="69"/>
        <v>0</v>
      </c>
      <c r="V242" s="212">
        <f t="shared" si="70"/>
        <v>0</v>
      </c>
      <c r="W242" s="212">
        <f t="shared" si="58"/>
        <v>0</v>
      </c>
      <c r="X242" s="212">
        <f t="shared" si="59"/>
        <v>0</v>
      </c>
      <c r="Y242" s="116">
        <f t="shared" si="60"/>
        <v>0</v>
      </c>
      <c r="Z242" s="116">
        <f t="shared" si="71"/>
        <v>0</v>
      </c>
      <c r="AA242" s="116">
        <f t="shared" si="61"/>
        <v>0</v>
      </c>
      <c r="AB242" s="116">
        <f t="shared" si="62"/>
        <v>0</v>
      </c>
      <c r="AC242" s="58" t="str">
        <f t="shared" si="63"/>
        <v>0</v>
      </c>
      <c r="AD242" s="378">
        <f t="shared" si="66"/>
        <v>0</v>
      </c>
      <c r="AE242" s="378" t="str">
        <f t="shared" si="64"/>
        <v>Gabon0</v>
      </c>
      <c r="AF242" s="378">
        <f t="shared" si="67"/>
        <v>0</v>
      </c>
      <c r="AG242" s="378" t="str">
        <f t="shared" si="65"/>
        <v>Autres0</v>
      </c>
    </row>
    <row r="243" spans="1:33" ht="30" x14ac:dyDescent="0.15">
      <c r="A243" s="117">
        <v>234</v>
      </c>
      <c r="B243" s="464" t="str">
        <f t="shared" si="56"/>
        <v>Autres0</v>
      </c>
      <c r="C243" s="358" t="str">
        <f t="shared" si="57"/>
        <v>Gabon0</v>
      </c>
      <c r="D243" s="193" t="str">
        <f t="shared" si="55"/>
        <v/>
      </c>
      <c r="E243" s="201"/>
      <c r="F243" s="200"/>
      <c r="G243" s="200"/>
      <c r="H243" s="380"/>
      <c r="I243" s="380"/>
      <c r="J243" s="397" t="str">
        <f t="shared" si="68"/>
        <v/>
      </c>
      <c r="K243" s="201"/>
      <c r="L243" s="200"/>
      <c r="M243" s="200"/>
      <c r="N243" s="380"/>
      <c r="O243" s="202"/>
      <c r="P243" s="203"/>
      <c r="Q243" s="202"/>
      <c r="R243" s="203"/>
      <c r="S243" s="200"/>
      <c r="T243" s="195"/>
      <c r="U243" s="212">
        <f t="shared" si="69"/>
        <v>0</v>
      </c>
      <c r="V243" s="212">
        <f t="shared" si="70"/>
        <v>0</v>
      </c>
      <c r="W243" s="212">
        <f t="shared" si="58"/>
        <v>0</v>
      </c>
      <c r="X243" s="212">
        <f t="shared" si="59"/>
        <v>0</v>
      </c>
      <c r="Y243" s="116">
        <f t="shared" si="60"/>
        <v>0</v>
      </c>
      <c r="Z243" s="116">
        <f t="shared" si="71"/>
        <v>0</v>
      </c>
      <c r="AA243" s="116">
        <f t="shared" si="61"/>
        <v>0</v>
      </c>
      <c r="AB243" s="116">
        <f t="shared" si="62"/>
        <v>0</v>
      </c>
      <c r="AC243" s="58" t="str">
        <f t="shared" si="63"/>
        <v>0</v>
      </c>
      <c r="AD243" s="378">
        <f t="shared" si="66"/>
        <v>0</v>
      </c>
      <c r="AE243" s="378" t="str">
        <f t="shared" si="64"/>
        <v>Gabon0</v>
      </c>
      <c r="AF243" s="378">
        <f t="shared" si="67"/>
        <v>0</v>
      </c>
      <c r="AG243" s="378" t="str">
        <f t="shared" si="65"/>
        <v>Autres0</v>
      </c>
    </row>
    <row r="244" spans="1:33" ht="30" x14ac:dyDescent="0.15">
      <c r="A244" s="117">
        <v>235</v>
      </c>
      <c r="B244" s="464" t="str">
        <f t="shared" si="56"/>
        <v>Autres0</v>
      </c>
      <c r="C244" s="358" t="str">
        <f t="shared" si="57"/>
        <v>Gabon0</v>
      </c>
      <c r="D244" s="193" t="str">
        <f t="shared" si="55"/>
        <v/>
      </c>
      <c r="E244" s="201"/>
      <c r="F244" s="200"/>
      <c r="G244" s="200"/>
      <c r="H244" s="380"/>
      <c r="I244" s="380"/>
      <c r="J244" s="397" t="str">
        <f t="shared" si="68"/>
        <v/>
      </c>
      <c r="K244" s="201"/>
      <c r="L244" s="200"/>
      <c r="M244" s="200"/>
      <c r="N244" s="380"/>
      <c r="O244" s="202"/>
      <c r="P244" s="203"/>
      <c r="Q244" s="202"/>
      <c r="R244" s="203"/>
      <c r="S244" s="200"/>
      <c r="T244" s="195"/>
      <c r="U244" s="212">
        <f t="shared" si="69"/>
        <v>0</v>
      </c>
      <c r="V244" s="212">
        <f t="shared" si="70"/>
        <v>0</v>
      </c>
      <c r="W244" s="212">
        <f t="shared" si="58"/>
        <v>0</v>
      </c>
      <c r="X244" s="212">
        <f t="shared" si="59"/>
        <v>0</v>
      </c>
      <c r="Y244" s="116">
        <f t="shared" si="60"/>
        <v>0</v>
      </c>
      <c r="Z244" s="116">
        <f t="shared" si="71"/>
        <v>0</v>
      </c>
      <c r="AA244" s="116">
        <f t="shared" si="61"/>
        <v>0</v>
      </c>
      <c r="AB244" s="116">
        <f t="shared" si="62"/>
        <v>0</v>
      </c>
      <c r="AC244" s="58" t="str">
        <f t="shared" si="63"/>
        <v>0</v>
      </c>
      <c r="AD244" s="378">
        <f t="shared" si="66"/>
        <v>0</v>
      </c>
      <c r="AE244" s="378" t="str">
        <f t="shared" si="64"/>
        <v>Gabon0</v>
      </c>
      <c r="AF244" s="378">
        <f t="shared" si="67"/>
        <v>0</v>
      </c>
      <c r="AG244" s="378" t="str">
        <f t="shared" si="65"/>
        <v>Autres0</v>
      </c>
    </row>
    <row r="245" spans="1:33" ht="30" x14ac:dyDescent="0.15">
      <c r="A245" s="117">
        <v>236</v>
      </c>
      <c r="B245" s="464" t="str">
        <f t="shared" si="56"/>
        <v>Autres0</v>
      </c>
      <c r="C245" s="358" t="str">
        <f t="shared" si="57"/>
        <v>Gabon0</v>
      </c>
      <c r="D245" s="193" t="str">
        <f t="shared" si="55"/>
        <v/>
      </c>
      <c r="E245" s="201"/>
      <c r="F245" s="200"/>
      <c r="G245" s="200"/>
      <c r="H245" s="380"/>
      <c r="I245" s="380"/>
      <c r="J245" s="397" t="str">
        <f t="shared" si="68"/>
        <v/>
      </c>
      <c r="K245" s="201"/>
      <c r="L245" s="200"/>
      <c r="M245" s="200"/>
      <c r="N245" s="380"/>
      <c r="O245" s="202"/>
      <c r="P245" s="203"/>
      <c r="Q245" s="202"/>
      <c r="R245" s="203"/>
      <c r="S245" s="200"/>
      <c r="T245" s="195"/>
      <c r="U245" s="212">
        <f t="shared" si="69"/>
        <v>0</v>
      </c>
      <c r="V245" s="212">
        <f t="shared" si="70"/>
        <v>0</v>
      </c>
      <c r="W245" s="212">
        <f t="shared" si="58"/>
        <v>0</v>
      </c>
      <c r="X245" s="212">
        <f t="shared" si="59"/>
        <v>0</v>
      </c>
      <c r="Y245" s="116">
        <f t="shared" si="60"/>
        <v>0</v>
      </c>
      <c r="Z245" s="116">
        <f t="shared" si="71"/>
        <v>0</v>
      </c>
      <c r="AA245" s="116">
        <f t="shared" si="61"/>
        <v>0</v>
      </c>
      <c r="AB245" s="116">
        <f t="shared" si="62"/>
        <v>0</v>
      </c>
      <c r="AC245" s="58" t="str">
        <f t="shared" si="63"/>
        <v>0</v>
      </c>
      <c r="AD245" s="378">
        <f t="shared" si="66"/>
        <v>0</v>
      </c>
      <c r="AE245" s="378" t="str">
        <f t="shared" si="64"/>
        <v>Gabon0</v>
      </c>
      <c r="AF245" s="378">
        <f t="shared" si="67"/>
        <v>0</v>
      </c>
      <c r="AG245" s="378" t="str">
        <f t="shared" si="65"/>
        <v>Autres0</v>
      </c>
    </row>
    <row r="246" spans="1:33" ht="30" x14ac:dyDescent="0.15">
      <c r="A246" s="117">
        <v>237</v>
      </c>
      <c r="B246" s="464" t="str">
        <f t="shared" si="56"/>
        <v>Autres0</v>
      </c>
      <c r="C246" s="358" t="str">
        <f t="shared" si="57"/>
        <v>Gabon0</v>
      </c>
      <c r="D246" s="193" t="str">
        <f t="shared" si="55"/>
        <v/>
      </c>
      <c r="E246" s="201"/>
      <c r="F246" s="200"/>
      <c r="G246" s="200"/>
      <c r="H246" s="380"/>
      <c r="I246" s="380"/>
      <c r="J246" s="397" t="str">
        <f t="shared" si="68"/>
        <v/>
      </c>
      <c r="K246" s="201"/>
      <c r="L246" s="200"/>
      <c r="M246" s="200"/>
      <c r="N246" s="380"/>
      <c r="O246" s="202"/>
      <c r="P246" s="203"/>
      <c r="Q246" s="202"/>
      <c r="R246" s="203"/>
      <c r="S246" s="200"/>
      <c r="T246" s="195"/>
      <c r="U246" s="212">
        <f t="shared" si="69"/>
        <v>0</v>
      </c>
      <c r="V246" s="212">
        <f t="shared" si="70"/>
        <v>0</v>
      </c>
      <c r="W246" s="212">
        <f t="shared" si="58"/>
        <v>0</v>
      </c>
      <c r="X246" s="212">
        <f t="shared" si="59"/>
        <v>0</v>
      </c>
      <c r="Y246" s="116">
        <f t="shared" si="60"/>
        <v>0</v>
      </c>
      <c r="Z246" s="116">
        <f t="shared" si="71"/>
        <v>0</v>
      </c>
      <c r="AA246" s="116">
        <f t="shared" si="61"/>
        <v>0</v>
      </c>
      <c r="AB246" s="116">
        <f t="shared" si="62"/>
        <v>0</v>
      </c>
      <c r="AC246" s="58" t="str">
        <f t="shared" si="63"/>
        <v>0</v>
      </c>
      <c r="AD246" s="378">
        <f t="shared" si="66"/>
        <v>0</v>
      </c>
      <c r="AE246" s="378" t="str">
        <f t="shared" si="64"/>
        <v>Gabon0</v>
      </c>
      <c r="AF246" s="378">
        <f t="shared" si="67"/>
        <v>0</v>
      </c>
      <c r="AG246" s="378" t="str">
        <f t="shared" si="65"/>
        <v>Autres0</v>
      </c>
    </row>
    <row r="247" spans="1:33" ht="30" x14ac:dyDescent="0.15">
      <c r="A247" s="117">
        <v>238</v>
      </c>
      <c r="B247" s="464" t="str">
        <f t="shared" si="56"/>
        <v>Autres0</v>
      </c>
      <c r="C247" s="358" t="str">
        <f t="shared" si="57"/>
        <v>Gabon0</v>
      </c>
      <c r="D247" s="193" t="str">
        <f t="shared" si="55"/>
        <v/>
      </c>
      <c r="E247" s="201"/>
      <c r="F247" s="200"/>
      <c r="G247" s="200"/>
      <c r="H247" s="380"/>
      <c r="I247" s="380"/>
      <c r="J247" s="397" t="str">
        <f t="shared" si="68"/>
        <v/>
      </c>
      <c r="K247" s="201"/>
      <c r="L247" s="200"/>
      <c r="M247" s="200"/>
      <c r="N247" s="380"/>
      <c r="O247" s="202"/>
      <c r="P247" s="203"/>
      <c r="Q247" s="202"/>
      <c r="R247" s="203"/>
      <c r="S247" s="200"/>
      <c r="T247" s="195"/>
      <c r="U247" s="212">
        <f t="shared" si="69"/>
        <v>0</v>
      </c>
      <c r="V247" s="212">
        <f t="shared" si="70"/>
        <v>0</v>
      </c>
      <c r="W247" s="212">
        <f t="shared" si="58"/>
        <v>0</v>
      </c>
      <c r="X247" s="212">
        <f t="shared" si="59"/>
        <v>0</v>
      </c>
      <c r="Y247" s="116">
        <f t="shared" si="60"/>
        <v>0</v>
      </c>
      <c r="Z247" s="116">
        <f t="shared" si="71"/>
        <v>0</v>
      </c>
      <c r="AA247" s="116">
        <f t="shared" si="61"/>
        <v>0</v>
      </c>
      <c r="AB247" s="116">
        <f t="shared" si="62"/>
        <v>0</v>
      </c>
      <c r="AC247" s="58" t="str">
        <f t="shared" si="63"/>
        <v>0</v>
      </c>
      <c r="AD247" s="378">
        <f t="shared" si="66"/>
        <v>0</v>
      </c>
      <c r="AE247" s="378" t="str">
        <f t="shared" si="64"/>
        <v>Gabon0</v>
      </c>
      <c r="AF247" s="378">
        <f t="shared" si="67"/>
        <v>0</v>
      </c>
      <c r="AG247" s="378" t="str">
        <f t="shared" si="65"/>
        <v>Autres0</v>
      </c>
    </row>
    <row r="248" spans="1:33" ht="30" x14ac:dyDescent="0.15">
      <c r="A248" s="117">
        <v>239</v>
      </c>
      <c r="B248" s="464" t="str">
        <f t="shared" si="56"/>
        <v>Autres0</v>
      </c>
      <c r="C248" s="358" t="str">
        <f t="shared" si="57"/>
        <v>Gabon0</v>
      </c>
      <c r="D248" s="193" t="str">
        <f t="shared" si="55"/>
        <v/>
      </c>
      <c r="E248" s="201"/>
      <c r="F248" s="200"/>
      <c r="G248" s="200"/>
      <c r="H248" s="380"/>
      <c r="I248" s="380"/>
      <c r="J248" s="397" t="str">
        <f t="shared" si="68"/>
        <v/>
      </c>
      <c r="K248" s="201"/>
      <c r="L248" s="200"/>
      <c r="M248" s="200"/>
      <c r="N248" s="380"/>
      <c r="O248" s="202"/>
      <c r="P248" s="203"/>
      <c r="Q248" s="202"/>
      <c r="R248" s="203"/>
      <c r="S248" s="200"/>
      <c r="T248" s="195"/>
      <c r="U248" s="212">
        <f t="shared" si="69"/>
        <v>0</v>
      </c>
      <c r="V248" s="212">
        <f t="shared" si="70"/>
        <v>0</v>
      </c>
      <c r="W248" s="212">
        <f t="shared" si="58"/>
        <v>0</v>
      </c>
      <c r="X248" s="212">
        <f t="shared" si="59"/>
        <v>0</v>
      </c>
      <c r="Y248" s="116">
        <f t="shared" si="60"/>
        <v>0</v>
      </c>
      <c r="Z248" s="116">
        <f t="shared" si="71"/>
        <v>0</v>
      </c>
      <c r="AA248" s="116">
        <f t="shared" si="61"/>
        <v>0</v>
      </c>
      <c r="AB248" s="116">
        <f t="shared" si="62"/>
        <v>0</v>
      </c>
      <c r="AC248" s="58" t="str">
        <f t="shared" si="63"/>
        <v>0</v>
      </c>
      <c r="AD248" s="378">
        <f t="shared" si="66"/>
        <v>0</v>
      </c>
      <c r="AE248" s="378" t="str">
        <f t="shared" si="64"/>
        <v>Gabon0</v>
      </c>
      <c r="AF248" s="378">
        <f t="shared" si="67"/>
        <v>0</v>
      </c>
      <c r="AG248" s="378" t="str">
        <f t="shared" si="65"/>
        <v>Autres0</v>
      </c>
    </row>
    <row r="249" spans="1:33" ht="30" x14ac:dyDescent="0.15">
      <c r="A249" s="117">
        <v>240</v>
      </c>
      <c r="B249" s="464" t="str">
        <f t="shared" si="56"/>
        <v>Autres0</v>
      </c>
      <c r="C249" s="358" t="str">
        <f t="shared" si="57"/>
        <v>Gabon0</v>
      </c>
      <c r="D249" s="193" t="str">
        <f t="shared" si="55"/>
        <v/>
      </c>
      <c r="E249" s="201"/>
      <c r="F249" s="200"/>
      <c r="G249" s="200"/>
      <c r="H249" s="380"/>
      <c r="I249" s="380"/>
      <c r="J249" s="397" t="str">
        <f t="shared" si="68"/>
        <v/>
      </c>
      <c r="K249" s="201"/>
      <c r="L249" s="200"/>
      <c r="M249" s="200"/>
      <c r="N249" s="380"/>
      <c r="O249" s="202"/>
      <c r="P249" s="203"/>
      <c r="Q249" s="202"/>
      <c r="R249" s="203"/>
      <c r="S249" s="200"/>
      <c r="T249" s="195"/>
      <c r="U249" s="212">
        <f t="shared" si="69"/>
        <v>0</v>
      </c>
      <c r="V249" s="212">
        <f t="shared" si="70"/>
        <v>0</v>
      </c>
      <c r="W249" s="212">
        <f t="shared" si="58"/>
        <v>0</v>
      </c>
      <c r="X249" s="212">
        <f t="shared" si="59"/>
        <v>0</v>
      </c>
      <c r="Y249" s="116">
        <f t="shared" si="60"/>
        <v>0</v>
      </c>
      <c r="Z249" s="116">
        <f t="shared" si="71"/>
        <v>0</v>
      </c>
      <c r="AA249" s="116">
        <f t="shared" si="61"/>
        <v>0</v>
      </c>
      <c r="AB249" s="116">
        <f t="shared" si="62"/>
        <v>0</v>
      </c>
      <c r="AC249" s="58" t="str">
        <f t="shared" si="63"/>
        <v>0</v>
      </c>
      <c r="AD249" s="378">
        <f t="shared" si="66"/>
        <v>0</v>
      </c>
      <c r="AE249" s="378" t="str">
        <f t="shared" si="64"/>
        <v>Gabon0</v>
      </c>
      <c r="AF249" s="378">
        <f t="shared" si="67"/>
        <v>0</v>
      </c>
      <c r="AG249" s="378" t="str">
        <f t="shared" si="65"/>
        <v>Autres0</v>
      </c>
    </row>
    <row r="250" spans="1:33" ht="30" x14ac:dyDescent="0.15">
      <c r="A250" s="117">
        <v>241</v>
      </c>
      <c r="B250" s="464" t="str">
        <f t="shared" si="56"/>
        <v>Autres0</v>
      </c>
      <c r="C250" s="358" t="str">
        <f t="shared" si="57"/>
        <v>Gabon0</v>
      </c>
      <c r="D250" s="193" t="str">
        <f t="shared" si="55"/>
        <v/>
      </c>
      <c r="E250" s="201"/>
      <c r="F250" s="200"/>
      <c r="G250" s="200"/>
      <c r="H250" s="380"/>
      <c r="I250" s="380"/>
      <c r="J250" s="397" t="str">
        <f t="shared" si="68"/>
        <v/>
      </c>
      <c r="K250" s="201"/>
      <c r="L250" s="200"/>
      <c r="M250" s="200"/>
      <c r="N250" s="380"/>
      <c r="O250" s="202"/>
      <c r="P250" s="203"/>
      <c r="Q250" s="202"/>
      <c r="R250" s="203"/>
      <c r="S250" s="200"/>
      <c r="T250" s="195"/>
      <c r="U250" s="212">
        <f t="shared" si="69"/>
        <v>0</v>
      </c>
      <c r="V250" s="212">
        <f t="shared" si="70"/>
        <v>0</v>
      </c>
      <c r="W250" s="212">
        <f t="shared" si="58"/>
        <v>0</v>
      </c>
      <c r="X250" s="212">
        <f t="shared" si="59"/>
        <v>0</v>
      </c>
      <c r="Y250" s="116">
        <f t="shared" si="60"/>
        <v>0</v>
      </c>
      <c r="Z250" s="116">
        <f t="shared" si="71"/>
        <v>0</v>
      </c>
      <c r="AA250" s="116">
        <f t="shared" si="61"/>
        <v>0</v>
      </c>
      <c r="AB250" s="116">
        <f t="shared" si="62"/>
        <v>0</v>
      </c>
      <c r="AC250" s="58" t="str">
        <f t="shared" si="63"/>
        <v>0</v>
      </c>
      <c r="AD250" s="378">
        <f t="shared" si="66"/>
        <v>0</v>
      </c>
      <c r="AE250" s="378" t="str">
        <f t="shared" si="64"/>
        <v>Gabon0</v>
      </c>
      <c r="AF250" s="378">
        <f t="shared" si="67"/>
        <v>0</v>
      </c>
      <c r="AG250" s="378" t="str">
        <f t="shared" si="65"/>
        <v>Autres0</v>
      </c>
    </row>
    <row r="251" spans="1:33" ht="30" x14ac:dyDescent="0.15">
      <c r="A251" s="117">
        <v>242</v>
      </c>
      <c r="B251" s="464" t="str">
        <f t="shared" si="56"/>
        <v>Autres0</v>
      </c>
      <c r="C251" s="358" t="str">
        <f t="shared" si="57"/>
        <v>Gabon0</v>
      </c>
      <c r="D251" s="193" t="str">
        <f t="shared" si="55"/>
        <v/>
      </c>
      <c r="E251" s="201"/>
      <c r="F251" s="200"/>
      <c r="G251" s="200"/>
      <c r="H251" s="380"/>
      <c r="I251" s="380"/>
      <c r="J251" s="397" t="str">
        <f t="shared" si="68"/>
        <v/>
      </c>
      <c r="K251" s="201"/>
      <c r="L251" s="200"/>
      <c r="M251" s="200"/>
      <c r="N251" s="380"/>
      <c r="O251" s="202"/>
      <c r="P251" s="203"/>
      <c r="Q251" s="202"/>
      <c r="R251" s="203"/>
      <c r="S251" s="200"/>
      <c r="T251" s="195"/>
      <c r="U251" s="212">
        <f t="shared" si="69"/>
        <v>0</v>
      </c>
      <c r="V251" s="212">
        <f t="shared" si="70"/>
        <v>0</v>
      </c>
      <c r="W251" s="212">
        <f t="shared" si="58"/>
        <v>0</v>
      </c>
      <c r="X251" s="212">
        <f t="shared" si="59"/>
        <v>0</v>
      </c>
      <c r="Y251" s="116">
        <f t="shared" si="60"/>
        <v>0</v>
      </c>
      <c r="Z251" s="116">
        <f t="shared" si="71"/>
        <v>0</v>
      </c>
      <c r="AA251" s="116">
        <f t="shared" si="61"/>
        <v>0</v>
      </c>
      <c r="AB251" s="116">
        <f t="shared" si="62"/>
        <v>0</v>
      </c>
      <c r="AC251" s="58" t="str">
        <f t="shared" si="63"/>
        <v>0</v>
      </c>
      <c r="AD251" s="378">
        <f t="shared" si="66"/>
        <v>0</v>
      </c>
      <c r="AE251" s="378" t="str">
        <f t="shared" si="64"/>
        <v>Gabon0</v>
      </c>
      <c r="AF251" s="378">
        <f t="shared" si="67"/>
        <v>0</v>
      </c>
      <c r="AG251" s="378" t="str">
        <f t="shared" si="65"/>
        <v>Autres0</v>
      </c>
    </row>
    <row r="252" spans="1:33" ht="30" x14ac:dyDescent="0.15">
      <c r="A252" s="117">
        <v>243</v>
      </c>
      <c r="B252" s="464" t="str">
        <f t="shared" si="56"/>
        <v>Autres0</v>
      </c>
      <c r="C252" s="358" t="str">
        <f t="shared" si="57"/>
        <v>Gabon0</v>
      </c>
      <c r="D252" s="193" t="str">
        <f t="shared" si="55"/>
        <v/>
      </c>
      <c r="E252" s="201"/>
      <c r="F252" s="200"/>
      <c r="G252" s="200"/>
      <c r="H252" s="380"/>
      <c r="I252" s="380"/>
      <c r="J252" s="397" t="str">
        <f t="shared" si="68"/>
        <v/>
      </c>
      <c r="K252" s="201"/>
      <c r="L252" s="200"/>
      <c r="M252" s="200"/>
      <c r="N252" s="380"/>
      <c r="O252" s="202"/>
      <c r="P252" s="203"/>
      <c r="Q252" s="202"/>
      <c r="R252" s="203"/>
      <c r="S252" s="200"/>
      <c r="T252" s="195"/>
      <c r="U252" s="212">
        <f t="shared" si="69"/>
        <v>0</v>
      </c>
      <c r="V252" s="212">
        <f t="shared" si="70"/>
        <v>0</v>
      </c>
      <c r="W252" s="212">
        <f t="shared" si="58"/>
        <v>0</v>
      </c>
      <c r="X252" s="212">
        <f t="shared" si="59"/>
        <v>0</v>
      </c>
      <c r="Y252" s="116">
        <f t="shared" si="60"/>
        <v>0</v>
      </c>
      <c r="Z252" s="116">
        <f t="shared" si="71"/>
        <v>0</v>
      </c>
      <c r="AA252" s="116">
        <f t="shared" si="61"/>
        <v>0</v>
      </c>
      <c r="AB252" s="116">
        <f t="shared" si="62"/>
        <v>0</v>
      </c>
      <c r="AC252" s="58" t="str">
        <f t="shared" si="63"/>
        <v>0</v>
      </c>
      <c r="AD252" s="378">
        <f t="shared" si="66"/>
        <v>0</v>
      </c>
      <c r="AE252" s="378" t="str">
        <f t="shared" si="64"/>
        <v>Gabon0</v>
      </c>
      <c r="AF252" s="378">
        <f t="shared" si="67"/>
        <v>0</v>
      </c>
      <c r="AG252" s="378" t="str">
        <f t="shared" si="65"/>
        <v>Autres0</v>
      </c>
    </row>
    <row r="253" spans="1:33" ht="30" x14ac:dyDescent="0.15">
      <c r="A253" s="117">
        <v>244</v>
      </c>
      <c r="B253" s="464" t="str">
        <f t="shared" si="56"/>
        <v>Autres0</v>
      </c>
      <c r="C253" s="358" t="str">
        <f t="shared" si="57"/>
        <v>Gabon0</v>
      </c>
      <c r="D253" s="193" t="str">
        <f t="shared" si="55"/>
        <v/>
      </c>
      <c r="E253" s="201"/>
      <c r="F253" s="200"/>
      <c r="G253" s="200"/>
      <c r="H253" s="380"/>
      <c r="I253" s="380"/>
      <c r="J253" s="397" t="str">
        <f t="shared" si="68"/>
        <v/>
      </c>
      <c r="K253" s="201"/>
      <c r="L253" s="200"/>
      <c r="M253" s="200"/>
      <c r="N253" s="380"/>
      <c r="O253" s="202"/>
      <c r="P253" s="203"/>
      <c r="Q253" s="202"/>
      <c r="R253" s="203"/>
      <c r="S253" s="200"/>
      <c r="T253" s="195"/>
      <c r="U253" s="212">
        <f t="shared" si="69"/>
        <v>0</v>
      </c>
      <c r="V253" s="212">
        <f t="shared" si="70"/>
        <v>0</v>
      </c>
      <c r="W253" s="212">
        <f t="shared" si="58"/>
        <v>0</v>
      </c>
      <c r="X253" s="212">
        <f t="shared" si="59"/>
        <v>0</v>
      </c>
      <c r="Y253" s="116">
        <f t="shared" si="60"/>
        <v>0</v>
      </c>
      <c r="Z253" s="116">
        <f t="shared" si="71"/>
        <v>0</v>
      </c>
      <c r="AA253" s="116">
        <f t="shared" si="61"/>
        <v>0</v>
      </c>
      <c r="AB253" s="116">
        <f t="shared" si="62"/>
        <v>0</v>
      </c>
      <c r="AC253" s="58" t="str">
        <f t="shared" si="63"/>
        <v>0</v>
      </c>
      <c r="AD253" s="378">
        <f t="shared" si="66"/>
        <v>0</v>
      </c>
      <c r="AE253" s="378" t="str">
        <f t="shared" si="64"/>
        <v>Gabon0</v>
      </c>
      <c r="AF253" s="378">
        <f t="shared" si="67"/>
        <v>0</v>
      </c>
      <c r="AG253" s="378" t="str">
        <f t="shared" si="65"/>
        <v>Autres0</v>
      </c>
    </row>
    <row r="254" spans="1:33" ht="30" x14ac:dyDescent="0.15">
      <c r="A254" s="117">
        <v>245</v>
      </c>
      <c r="B254" s="464" t="str">
        <f t="shared" si="56"/>
        <v>Autres0</v>
      </c>
      <c r="C254" s="358" t="str">
        <f t="shared" si="57"/>
        <v>Gabon0</v>
      </c>
      <c r="D254" s="193" t="str">
        <f t="shared" si="55"/>
        <v/>
      </c>
      <c r="E254" s="201"/>
      <c r="F254" s="200"/>
      <c r="G254" s="200"/>
      <c r="H254" s="380"/>
      <c r="I254" s="380"/>
      <c r="J254" s="397" t="str">
        <f t="shared" si="68"/>
        <v/>
      </c>
      <c r="K254" s="201"/>
      <c r="L254" s="200"/>
      <c r="M254" s="200"/>
      <c r="N254" s="380"/>
      <c r="O254" s="202"/>
      <c r="P254" s="203"/>
      <c r="Q254" s="202"/>
      <c r="R254" s="203"/>
      <c r="S254" s="200"/>
      <c r="T254" s="195"/>
      <c r="U254" s="212">
        <f t="shared" si="69"/>
        <v>0</v>
      </c>
      <c r="V254" s="212">
        <f t="shared" si="70"/>
        <v>0</v>
      </c>
      <c r="W254" s="212">
        <f t="shared" si="58"/>
        <v>0</v>
      </c>
      <c r="X254" s="212">
        <f t="shared" si="59"/>
        <v>0</v>
      </c>
      <c r="Y254" s="116">
        <f t="shared" si="60"/>
        <v>0</v>
      </c>
      <c r="Z254" s="116">
        <f t="shared" si="71"/>
        <v>0</v>
      </c>
      <c r="AA254" s="116">
        <f t="shared" si="61"/>
        <v>0</v>
      </c>
      <c r="AB254" s="116">
        <f t="shared" si="62"/>
        <v>0</v>
      </c>
      <c r="AC254" s="58" t="str">
        <f t="shared" si="63"/>
        <v>0</v>
      </c>
      <c r="AD254" s="378">
        <f t="shared" si="66"/>
        <v>0</v>
      </c>
      <c r="AE254" s="378" t="str">
        <f t="shared" si="64"/>
        <v>Gabon0</v>
      </c>
      <c r="AF254" s="378">
        <f t="shared" si="67"/>
        <v>0</v>
      </c>
      <c r="AG254" s="378" t="str">
        <f t="shared" si="65"/>
        <v>Autres0</v>
      </c>
    </row>
    <row r="255" spans="1:33" ht="30" x14ac:dyDescent="0.15">
      <c r="A255" s="117">
        <v>246</v>
      </c>
      <c r="B255" s="464" t="str">
        <f t="shared" si="56"/>
        <v>Autres0</v>
      </c>
      <c r="C255" s="358" t="str">
        <f t="shared" si="57"/>
        <v>Gabon0</v>
      </c>
      <c r="D255" s="193" t="str">
        <f t="shared" si="55"/>
        <v/>
      </c>
      <c r="E255" s="201"/>
      <c r="F255" s="200"/>
      <c r="G255" s="200"/>
      <c r="H255" s="380"/>
      <c r="I255" s="380"/>
      <c r="J255" s="397" t="str">
        <f t="shared" si="68"/>
        <v/>
      </c>
      <c r="K255" s="201"/>
      <c r="L255" s="200"/>
      <c r="M255" s="200"/>
      <c r="N255" s="380"/>
      <c r="O255" s="202"/>
      <c r="P255" s="203"/>
      <c r="Q255" s="202"/>
      <c r="R255" s="203"/>
      <c r="S255" s="200"/>
      <c r="T255" s="195"/>
      <c r="U255" s="212">
        <f t="shared" si="69"/>
        <v>0</v>
      </c>
      <c r="V255" s="212">
        <f t="shared" si="70"/>
        <v>0</v>
      </c>
      <c r="W255" s="212">
        <f t="shared" si="58"/>
        <v>0</v>
      </c>
      <c r="X255" s="212">
        <f t="shared" si="59"/>
        <v>0</v>
      </c>
      <c r="Y255" s="116">
        <f t="shared" si="60"/>
        <v>0</v>
      </c>
      <c r="Z255" s="116">
        <f t="shared" si="71"/>
        <v>0</v>
      </c>
      <c r="AA255" s="116">
        <f t="shared" si="61"/>
        <v>0</v>
      </c>
      <c r="AB255" s="116">
        <f t="shared" si="62"/>
        <v>0</v>
      </c>
      <c r="AC255" s="58" t="str">
        <f t="shared" si="63"/>
        <v>0</v>
      </c>
      <c r="AD255" s="378">
        <f t="shared" si="66"/>
        <v>0</v>
      </c>
      <c r="AE255" s="378" t="str">
        <f t="shared" si="64"/>
        <v>Gabon0</v>
      </c>
      <c r="AF255" s="378">
        <f t="shared" si="67"/>
        <v>0</v>
      </c>
      <c r="AG255" s="378" t="str">
        <f t="shared" si="65"/>
        <v>Autres0</v>
      </c>
    </row>
    <row r="256" spans="1:33" ht="30" x14ac:dyDescent="0.15">
      <c r="A256" s="117">
        <v>247</v>
      </c>
      <c r="B256" s="464" t="str">
        <f t="shared" si="56"/>
        <v>Autres0</v>
      </c>
      <c r="C256" s="358" t="str">
        <f t="shared" si="57"/>
        <v>Gabon0</v>
      </c>
      <c r="D256" s="193" t="str">
        <f t="shared" si="55"/>
        <v/>
      </c>
      <c r="E256" s="201"/>
      <c r="F256" s="200"/>
      <c r="G256" s="200"/>
      <c r="H256" s="380"/>
      <c r="I256" s="380"/>
      <c r="J256" s="397" t="str">
        <f t="shared" si="68"/>
        <v/>
      </c>
      <c r="K256" s="201"/>
      <c r="L256" s="200"/>
      <c r="M256" s="200"/>
      <c r="N256" s="380"/>
      <c r="O256" s="202"/>
      <c r="P256" s="203"/>
      <c r="Q256" s="202"/>
      <c r="R256" s="203"/>
      <c r="S256" s="200"/>
      <c r="T256" s="195"/>
      <c r="U256" s="212">
        <f t="shared" si="69"/>
        <v>0</v>
      </c>
      <c r="V256" s="212">
        <f t="shared" si="70"/>
        <v>0</v>
      </c>
      <c r="W256" s="212">
        <f t="shared" si="58"/>
        <v>0</v>
      </c>
      <c r="X256" s="212">
        <f t="shared" si="59"/>
        <v>0</v>
      </c>
      <c r="Y256" s="116">
        <f t="shared" si="60"/>
        <v>0</v>
      </c>
      <c r="Z256" s="116">
        <f t="shared" si="71"/>
        <v>0</v>
      </c>
      <c r="AA256" s="116">
        <f t="shared" si="61"/>
        <v>0</v>
      </c>
      <c r="AB256" s="116">
        <f t="shared" si="62"/>
        <v>0</v>
      </c>
      <c r="AC256" s="58" t="str">
        <f t="shared" si="63"/>
        <v>0</v>
      </c>
      <c r="AD256" s="378">
        <f t="shared" si="66"/>
        <v>0</v>
      </c>
      <c r="AE256" s="378" t="str">
        <f t="shared" si="64"/>
        <v>Gabon0</v>
      </c>
      <c r="AF256" s="378">
        <f t="shared" si="67"/>
        <v>0</v>
      </c>
      <c r="AG256" s="378" t="str">
        <f t="shared" si="65"/>
        <v>Autres0</v>
      </c>
    </row>
    <row r="257" spans="1:33" ht="30" x14ac:dyDescent="0.15">
      <c r="A257" s="117">
        <v>248</v>
      </c>
      <c r="B257" s="464" t="str">
        <f t="shared" si="56"/>
        <v>Autres0</v>
      </c>
      <c r="C257" s="358" t="str">
        <f t="shared" si="57"/>
        <v>Gabon0</v>
      </c>
      <c r="D257" s="193" t="str">
        <f t="shared" si="55"/>
        <v/>
      </c>
      <c r="E257" s="201"/>
      <c r="F257" s="200"/>
      <c r="G257" s="200"/>
      <c r="H257" s="380"/>
      <c r="I257" s="380"/>
      <c r="J257" s="397" t="str">
        <f t="shared" si="68"/>
        <v/>
      </c>
      <c r="K257" s="201"/>
      <c r="L257" s="200"/>
      <c r="M257" s="200"/>
      <c r="N257" s="380"/>
      <c r="O257" s="202"/>
      <c r="P257" s="203"/>
      <c r="Q257" s="202"/>
      <c r="R257" s="203"/>
      <c r="S257" s="200"/>
      <c r="T257" s="195"/>
      <c r="U257" s="212">
        <f t="shared" si="69"/>
        <v>0</v>
      </c>
      <c r="V257" s="212">
        <f t="shared" si="70"/>
        <v>0</v>
      </c>
      <c r="W257" s="212">
        <f t="shared" si="58"/>
        <v>0</v>
      </c>
      <c r="X257" s="212">
        <f t="shared" si="59"/>
        <v>0</v>
      </c>
      <c r="Y257" s="116">
        <f t="shared" si="60"/>
        <v>0</v>
      </c>
      <c r="Z257" s="116">
        <f t="shared" si="71"/>
        <v>0</v>
      </c>
      <c r="AA257" s="116">
        <f t="shared" si="61"/>
        <v>0</v>
      </c>
      <c r="AB257" s="116">
        <f t="shared" si="62"/>
        <v>0</v>
      </c>
      <c r="AC257" s="58" t="str">
        <f t="shared" si="63"/>
        <v>0</v>
      </c>
      <c r="AD257" s="378">
        <f t="shared" si="66"/>
        <v>0</v>
      </c>
      <c r="AE257" s="378" t="str">
        <f t="shared" si="64"/>
        <v>Gabon0</v>
      </c>
      <c r="AF257" s="378">
        <f t="shared" si="67"/>
        <v>0</v>
      </c>
      <c r="AG257" s="378" t="str">
        <f t="shared" si="65"/>
        <v>Autres0</v>
      </c>
    </row>
    <row r="258" spans="1:33" ht="30" x14ac:dyDescent="0.15">
      <c r="A258" s="117">
        <v>249</v>
      </c>
      <c r="B258" s="464" t="str">
        <f t="shared" si="56"/>
        <v>Autres0</v>
      </c>
      <c r="C258" s="358" t="str">
        <f t="shared" si="57"/>
        <v>Gabon0</v>
      </c>
      <c r="D258" s="193" t="str">
        <f t="shared" si="55"/>
        <v/>
      </c>
      <c r="E258" s="201"/>
      <c r="F258" s="200"/>
      <c r="G258" s="200"/>
      <c r="H258" s="380"/>
      <c r="I258" s="380"/>
      <c r="J258" s="397" t="str">
        <f t="shared" si="68"/>
        <v/>
      </c>
      <c r="K258" s="201"/>
      <c r="L258" s="200"/>
      <c r="M258" s="200"/>
      <c r="N258" s="380"/>
      <c r="O258" s="202"/>
      <c r="P258" s="203"/>
      <c r="Q258" s="202"/>
      <c r="R258" s="203"/>
      <c r="S258" s="200"/>
      <c r="T258" s="195"/>
      <c r="U258" s="212">
        <f t="shared" si="69"/>
        <v>0</v>
      </c>
      <c r="V258" s="212">
        <f t="shared" si="70"/>
        <v>0</v>
      </c>
      <c r="W258" s="212">
        <f t="shared" si="58"/>
        <v>0</v>
      </c>
      <c r="X258" s="212">
        <f t="shared" si="59"/>
        <v>0</v>
      </c>
      <c r="Y258" s="116">
        <f t="shared" si="60"/>
        <v>0</v>
      </c>
      <c r="Z258" s="116">
        <f t="shared" si="71"/>
        <v>0</v>
      </c>
      <c r="AA258" s="116">
        <f t="shared" si="61"/>
        <v>0</v>
      </c>
      <c r="AB258" s="116">
        <f t="shared" si="62"/>
        <v>0</v>
      </c>
      <c r="AC258" s="58" t="str">
        <f t="shared" si="63"/>
        <v>0</v>
      </c>
      <c r="AD258" s="378">
        <f t="shared" si="66"/>
        <v>0</v>
      </c>
      <c r="AE258" s="378" t="str">
        <f t="shared" si="64"/>
        <v>Gabon0</v>
      </c>
      <c r="AF258" s="378">
        <f t="shared" si="67"/>
        <v>0</v>
      </c>
      <c r="AG258" s="378" t="str">
        <f t="shared" si="65"/>
        <v>Autres0</v>
      </c>
    </row>
    <row r="259" spans="1:33" ht="30" x14ac:dyDescent="0.15">
      <c r="A259" s="117">
        <v>250</v>
      </c>
      <c r="B259" s="464" t="str">
        <f t="shared" si="56"/>
        <v>Autres0</v>
      </c>
      <c r="C259" s="358" t="str">
        <f t="shared" si="57"/>
        <v>Gabon0</v>
      </c>
      <c r="D259" s="193" t="str">
        <f t="shared" si="55"/>
        <v/>
      </c>
      <c r="E259" s="201"/>
      <c r="F259" s="200"/>
      <c r="G259" s="200"/>
      <c r="H259" s="380"/>
      <c r="I259" s="380"/>
      <c r="J259" s="397" t="str">
        <f t="shared" si="68"/>
        <v/>
      </c>
      <c r="K259" s="201"/>
      <c r="L259" s="200"/>
      <c r="M259" s="200"/>
      <c r="N259" s="380"/>
      <c r="O259" s="202"/>
      <c r="P259" s="203"/>
      <c r="Q259" s="202"/>
      <c r="R259" s="203"/>
      <c r="S259" s="200"/>
      <c r="T259" s="195"/>
      <c r="U259" s="212">
        <f t="shared" si="69"/>
        <v>0</v>
      </c>
      <c r="V259" s="212">
        <f t="shared" si="70"/>
        <v>0</v>
      </c>
      <c r="W259" s="212">
        <f t="shared" si="58"/>
        <v>0</v>
      </c>
      <c r="X259" s="212">
        <f t="shared" si="59"/>
        <v>0</v>
      </c>
      <c r="Y259" s="116">
        <f t="shared" si="60"/>
        <v>0</v>
      </c>
      <c r="Z259" s="116">
        <f t="shared" si="71"/>
        <v>0</v>
      </c>
      <c r="AA259" s="116">
        <f t="shared" si="61"/>
        <v>0</v>
      </c>
      <c r="AB259" s="116">
        <f t="shared" si="62"/>
        <v>0</v>
      </c>
      <c r="AC259" s="58" t="str">
        <f t="shared" si="63"/>
        <v>0</v>
      </c>
      <c r="AD259" s="378">
        <f t="shared" si="66"/>
        <v>0</v>
      </c>
      <c r="AE259" s="378" t="str">
        <f t="shared" si="64"/>
        <v>Gabon0</v>
      </c>
      <c r="AF259" s="378">
        <f t="shared" si="67"/>
        <v>0</v>
      </c>
      <c r="AG259" s="378" t="str">
        <f t="shared" si="65"/>
        <v>Autres0</v>
      </c>
    </row>
    <row r="260" spans="1:33" ht="30" x14ac:dyDescent="0.15">
      <c r="A260" s="117">
        <v>251</v>
      </c>
      <c r="B260" s="464" t="str">
        <f t="shared" si="56"/>
        <v>Autres0</v>
      </c>
      <c r="C260" s="358" t="str">
        <f t="shared" si="57"/>
        <v>Gabon0</v>
      </c>
      <c r="D260" s="193" t="str">
        <f t="shared" si="55"/>
        <v/>
      </c>
      <c r="E260" s="201"/>
      <c r="F260" s="200"/>
      <c r="G260" s="200"/>
      <c r="H260" s="380"/>
      <c r="I260" s="380"/>
      <c r="J260" s="397" t="str">
        <f t="shared" si="68"/>
        <v/>
      </c>
      <c r="K260" s="201"/>
      <c r="L260" s="200"/>
      <c r="M260" s="200"/>
      <c r="N260" s="380"/>
      <c r="O260" s="202"/>
      <c r="P260" s="203"/>
      <c r="Q260" s="202"/>
      <c r="R260" s="203"/>
      <c r="S260" s="200"/>
      <c r="T260" s="195"/>
      <c r="U260" s="212">
        <f t="shared" si="69"/>
        <v>0</v>
      </c>
      <c r="V260" s="212">
        <f t="shared" si="70"/>
        <v>0</v>
      </c>
      <c r="W260" s="212">
        <f t="shared" si="58"/>
        <v>0</v>
      </c>
      <c r="X260" s="212">
        <f t="shared" si="59"/>
        <v>0</v>
      </c>
      <c r="Y260" s="116">
        <f t="shared" si="60"/>
        <v>0</v>
      </c>
      <c r="Z260" s="116">
        <f t="shared" si="71"/>
        <v>0</v>
      </c>
      <c r="AA260" s="116">
        <f t="shared" si="61"/>
        <v>0</v>
      </c>
      <c r="AB260" s="116">
        <f t="shared" si="62"/>
        <v>0</v>
      </c>
      <c r="AC260" s="58" t="str">
        <f t="shared" si="63"/>
        <v>0</v>
      </c>
      <c r="AD260" s="378">
        <f t="shared" si="66"/>
        <v>0</v>
      </c>
      <c r="AE260" s="378" t="str">
        <f t="shared" si="64"/>
        <v>Gabon0</v>
      </c>
      <c r="AF260" s="378">
        <f t="shared" si="67"/>
        <v>0</v>
      </c>
      <c r="AG260" s="378" t="str">
        <f t="shared" si="65"/>
        <v>Autres0</v>
      </c>
    </row>
    <row r="261" spans="1:33" ht="30" x14ac:dyDescent="0.15">
      <c r="A261" s="117">
        <v>252</v>
      </c>
      <c r="B261" s="464" t="str">
        <f t="shared" si="56"/>
        <v>Autres0</v>
      </c>
      <c r="C261" s="358" t="str">
        <f t="shared" si="57"/>
        <v>Gabon0</v>
      </c>
      <c r="D261" s="193" t="str">
        <f t="shared" si="55"/>
        <v/>
      </c>
      <c r="E261" s="201"/>
      <c r="F261" s="200"/>
      <c r="G261" s="200"/>
      <c r="H261" s="380"/>
      <c r="I261" s="380"/>
      <c r="J261" s="397" t="str">
        <f t="shared" si="68"/>
        <v/>
      </c>
      <c r="K261" s="201"/>
      <c r="L261" s="200"/>
      <c r="M261" s="200"/>
      <c r="N261" s="380"/>
      <c r="O261" s="202"/>
      <c r="P261" s="203"/>
      <c r="Q261" s="202"/>
      <c r="R261" s="203"/>
      <c r="S261" s="200"/>
      <c r="T261" s="195"/>
      <c r="U261" s="212">
        <f t="shared" si="69"/>
        <v>0</v>
      </c>
      <c r="V261" s="212">
        <f t="shared" si="70"/>
        <v>0</v>
      </c>
      <c r="W261" s="212">
        <f t="shared" si="58"/>
        <v>0</v>
      </c>
      <c r="X261" s="212">
        <f t="shared" si="59"/>
        <v>0</v>
      </c>
      <c r="Y261" s="116">
        <f t="shared" si="60"/>
        <v>0</v>
      </c>
      <c r="Z261" s="116">
        <f t="shared" si="71"/>
        <v>0</v>
      </c>
      <c r="AA261" s="116">
        <f t="shared" si="61"/>
        <v>0</v>
      </c>
      <c r="AB261" s="116">
        <f t="shared" si="62"/>
        <v>0</v>
      </c>
      <c r="AC261" s="58" t="str">
        <f t="shared" si="63"/>
        <v>0</v>
      </c>
      <c r="AD261" s="378">
        <f t="shared" si="66"/>
        <v>0</v>
      </c>
      <c r="AE261" s="378" t="str">
        <f t="shared" si="64"/>
        <v>Gabon0</v>
      </c>
      <c r="AF261" s="378">
        <f t="shared" si="67"/>
        <v>0</v>
      </c>
      <c r="AG261" s="378" t="str">
        <f t="shared" si="65"/>
        <v>Autres0</v>
      </c>
    </row>
    <row r="262" spans="1:33" ht="30" x14ac:dyDescent="0.15">
      <c r="A262" s="117">
        <v>253</v>
      </c>
      <c r="B262" s="464" t="str">
        <f t="shared" si="56"/>
        <v>Autres0</v>
      </c>
      <c r="C262" s="358" t="str">
        <f t="shared" si="57"/>
        <v>Gabon0</v>
      </c>
      <c r="D262" s="193" t="str">
        <f t="shared" si="55"/>
        <v/>
      </c>
      <c r="E262" s="201"/>
      <c r="F262" s="200"/>
      <c r="G262" s="200"/>
      <c r="H262" s="380"/>
      <c r="I262" s="380"/>
      <c r="J262" s="397" t="str">
        <f t="shared" si="68"/>
        <v/>
      </c>
      <c r="K262" s="201"/>
      <c r="L262" s="200"/>
      <c r="M262" s="200"/>
      <c r="N262" s="380"/>
      <c r="O262" s="202"/>
      <c r="P262" s="203"/>
      <c r="Q262" s="202"/>
      <c r="R262" s="203"/>
      <c r="S262" s="200"/>
      <c r="T262" s="195"/>
      <c r="U262" s="212">
        <f t="shared" si="69"/>
        <v>0</v>
      </c>
      <c r="V262" s="212">
        <f t="shared" si="70"/>
        <v>0</v>
      </c>
      <c r="W262" s="212">
        <f t="shared" si="58"/>
        <v>0</v>
      </c>
      <c r="X262" s="212">
        <f t="shared" si="59"/>
        <v>0</v>
      </c>
      <c r="Y262" s="116">
        <f t="shared" si="60"/>
        <v>0</v>
      </c>
      <c r="Z262" s="116">
        <f t="shared" si="71"/>
        <v>0</v>
      </c>
      <c r="AA262" s="116">
        <f t="shared" si="61"/>
        <v>0</v>
      </c>
      <c r="AB262" s="116">
        <f t="shared" si="62"/>
        <v>0</v>
      </c>
      <c r="AC262" s="58" t="str">
        <f t="shared" si="63"/>
        <v>0</v>
      </c>
      <c r="AD262" s="378">
        <f t="shared" si="66"/>
        <v>0</v>
      </c>
      <c r="AE262" s="378" t="str">
        <f t="shared" si="64"/>
        <v>Gabon0</v>
      </c>
      <c r="AF262" s="378">
        <f t="shared" si="67"/>
        <v>0</v>
      </c>
      <c r="AG262" s="378" t="str">
        <f t="shared" si="65"/>
        <v>Autres0</v>
      </c>
    </row>
    <row r="263" spans="1:33" ht="30" x14ac:dyDescent="0.15">
      <c r="A263" s="117">
        <v>254</v>
      </c>
      <c r="B263" s="464" t="str">
        <f t="shared" si="56"/>
        <v>Autres0</v>
      </c>
      <c r="C263" s="358" t="str">
        <f t="shared" si="57"/>
        <v>Gabon0</v>
      </c>
      <c r="D263" s="193" t="str">
        <f t="shared" si="55"/>
        <v/>
      </c>
      <c r="E263" s="201"/>
      <c r="F263" s="200"/>
      <c r="G263" s="200"/>
      <c r="H263" s="380"/>
      <c r="I263" s="380"/>
      <c r="J263" s="397" t="str">
        <f t="shared" si="68"/>
        <v/>
      </c>
      <c r="K263" s="201"/>
      <c r="L263" s="200"/>
      <c r="M263" s="200"/>
      <c r="N263" s="380"/>
      <c r="O263" s="202"/>
      <c r="P263" s="203"/>
      <c r="Q263" s="202"/>
      <c r="R263" s="203"/>
      <c r="S263" s="200"/>
      <c r="T263" s="195"/>
      <c r="U263" s="212">
        <f t="shared" si="69"/>
        <v>0</v>
      </c>
      <c r="V263" s="212">
        <f t="shared" si="70"/>
        <v>0</v>
      </c>
      <c r="W263" s="212">
        <f t="shared" si="58"/>
        <v>0</v>
      </c>
      <c r="X263" s="212">
        <f t="shared" si="59"/>
        <v>0</v>
      </c>
      <c r="Y263" s="116">
        <f t="shared" si="60"/>
        <v>0</v>
      </c>
      <c r="Z263" s="116">
        <f t="shared" si="71"/>
        <v>0</v>
      </c>
      <c r="AA263" s="116">
        <f t="shared" si="61"/>
        <v>0</v>
      </c>
      <c r="AB263" s="116">
        <f t="shared" si="62"/>
        <v>0</v>
      </c>
      <c r="AC263" s="58" t="str">
        <f t="shared" si="63"/>
        <v>0</v>
      </c>
      <c r="AD263" s="378">
        <f t="shared" si="66"/>
        <v>0</v>
      </c>
      <c r="AE263" s="378" t="str">
        <f t="shared" si="64"/>
        <v>Gabon0</v>
      </c>
      <c r="AF263" s="378">
        <f t="shared" si="67"/>
        <v>0</v>
      </c>
      <c r="AG263" s="378" t="str">
        <f t="shared" si="65"/>
        <v>Autres0</v>
      </c>
    </row>
    <row r="264" spans="1:33" ht="30" x14ac:dyDescent="0.15">
      <c r="A264" s="117">
        <v>255</v>
      </c>
      <c r="B264" s="464" t="str">
        <f t="shared" si="56"/>
        <v>Autres0</v>
      </c>
      <c r="C264" s="358" t="str">
        <f t="shared" si="57"/>
        <v>Gabon0</v>
      </c>
      <c r="D264" s="193" t="str">
        <f t="shared" si="55"/>
        <v/>
      </c>
      <c r="E264" s="201"/>
      <c r="F264" s="200"/>
      <c r="G264" s="200"/>
      <c r="H264" s="380"/>
      <c r="I264" s="380"/>
      <c r="J264" s="397" t="str">
        <f t="shared" si="68"/>
        <v/>
      </c>
      <c r="K264" s="201"/>
      <c r="L264" s="200"/>
      <c r="M264" s="200"/>
      <c r="N264" s="380"/>
      <c r="O264" s="202"/>
      <c r="P264" s="203"/>
      <c r="Q264" s="202"/>
      <c r="R264" s="203"/>
      <c r="S264" s="200"/>
      <c r="T264" s="195"/>
      <c r="U264" s="212">
        <f t="shared" si="69"/>
        <v>0</v>
      </c>
      <c r="V264" s="212">
        <f t="shared" si="70"/>
        <v>0</v>
      </c>
      <c r="W264" s="212">
        <f t="shared" si="58"/>
        <v>0</v>
      </c>
      <c r="X264" s="212">
        <f t="shared" si="59"/>
        <v>0</v>
      </c>
      <c r="Y264" s="116">
        <f t="shared" si="60"/>
        <v>0</v>
      </c>
      <c r="Z264" s="116">
        <f t="shared" si="71"/>
        <v>0</v>
      </c>
      <c r="AA264" s="116">
        <f t="shared" si="61"/>
        <v>0</v>
      </c>
      <c r="AB264" s="116">
        <f t="shared" si="62"/>
        <v>0</v>
      </c>
      <c r="AC264" s="58" t="str">
        <f t="shared" si="63"/>
        <v>0</v>
      </c>
      <c r="AD264" s="378">
        <f t="shared" si="66"/>
        <v>0</v>
      </c>
      <c r="AE264" s="378" t="str">
        <f t="shared" si="64"/>
        <v>Gabon0</v>
      </c>
      <c r="AF264" s="378">
        <f t="shared" si="67"/>
        <v>0</v>
      </c>
      <c r="AG264" s="378" t="str">
        <f t="shared" si="65"/>
        <v>Autres0</v>
      </c>
    </row>
    <row r="265" spans="1:33" ht="30" x14ac:dyDescent="0.15">
      <c r="A265" s="117">
        <v>256</v>
      </c>
      <c r="B265" s="464" t="str">
        <f t="shared" si="56"/>
        <v>Autres0</v>
      </c>
      <c r="C265" s="358" t="str">
        <f t="shared" si="57"/>
        <v>Gabon0</v>
      </c>
      <c r="D265" s="193" t="str">
        <f t="shared" si="55"/>
        <v/>
      </c>
      <c r="E265" s="201"/>
      <c r="F265" s="200"/>
      <c r="G265" s="200"/>
      <c r="H265" s="380"/>
      <c r="I265" s="380"/>
      <c r="J265" s="397" t="str">
        <f t="shared" si="68"/>
        <v/>
      </c>
      <c r="K265" s="201"/>
      <c r="L265" s="200"/>
      <c r="M265" s="200"/>
      <c r="N265" s="380"/>
      <c r="O265" s="202"/>
      <c r="P265" s="203"/>
      <c r="Q265" s="202"/>
      <c r="R265" s="203"/>
      <c r="S265" s="200"/>
      <c r="T265" s="195"/>
      <c r="U265" s="212">
        <f t="shared" si="69"/>
        <v>0</v>
      </c>
      <c r="V265" s="212">
        <f t="shared" si="70"/>
        <v>0</v>
      </c>
      <c r="W265" s="212">
        <f t="shared" si="58"/>
        <v>0</v>
      </c>
      <c r="X265" s="212">
        <f t="shared" si="59"/>
        <v>0</v>
      </c>
      <c r="Y265" s="116">
        <f t="shared" si="60"/>
        <v>0</v>
      </c>
      <c r="Z265" s="116">
        <f t="shared" si="71"/>
        <v>0</v>
      </c>
      <c r="AA265" s="116">
        <f t="shared" si="61"/>
        <v>0</v>
      </c>
      <c r="AB265" s="116">
        <f t="shared" si="62"/>
        <v>0</v>
      </c>
      <c r="AC265" s="58" t="str">
        <f t="shared" si="63"/>
        <v>0</v>
      </c>
      <c r="AD265" s="378">
        <f t="shared" si="66"/>
        <v>0</v>
      </c>
      <c r="AE265" s="378" t="str">
        <f t="shared" si="64"/>
        <v>Gabon0</v>
      </c>
      <c r="AF265" s="378">
        <f t="shared" si="67"/>
        <v>0</v>
      </c>
      <c r="AG265" s="378" t="str">
        <f t="shared" si="65"/>
        <v>Autres0</v>
      </c>
    </row>
    <row r="266" spans="1:33" ht="30" x14ac:dyDescent="0.15">
      <c r="A266" s="117">
        <v>257</v>
      </c>
      <c r="B266" s="464" t="str">
        <f t="shared" si="56"/>
        <v>Autres0</v>
      </c>
      <c r="C266" s="358" t="str">
        <f t="shared" si="57"/>
        <v>Gabon0</v>
      </c>
      <c r="D266" s="193" t="str">
        <f t="shared" ref="D266:D329" si="72">E266&amp;J266</f>
        <v/>
      </c>
      <c r="E266" s="201"/>
      <c r="F266" s="200"/>
      <c r="G266" s="200"/>
      <c r="H266" s="380"/>
      <c r="I266" s="380"/>
      <c r="J266" s="397" t="str">
        <f t="shared" si="68"/>
        <v/>
      </c>
      <c r="K266" s="201"/>
      <c r="L266" s="200"/>
      <c r="M266" s="200"/>
      <c r="N266" s="380"/>
      <c r="O266" s="202"/>
      <c r="P266" s="203"/>
      <c r="Q266" s="202"/>
      <c r="R266" s="203"/>
      <c r="S266" s="200"/>
      <c r="T266" s="195"/>
      <c r="U266" s="212">
        <f t="shared" si="69"/>
        <v>0</v>
      </c>
      <c r="V266" s="212">
        <f t="shared" si="70"/>
        <v>0</v>
      </c>
      <c r="W266" s="212">
        <f t="shared" si="58"/>
        <v>0</v>
      </c>
      <c r="X266" s="212">
        <f t="shared" si="59"/>
        <v>0</v>
      </c>
      <c r="Y266" s="116">
        <f t="shared" si="60"/>
        <v>0</v>
      </c>
      <c r="Z266" s="116">
        <f t="shared" si="71"/>
        <v>0</v>
      </c>
      <c r="AA266" s="116">
        <f t="shared" si="61"/>
        <v>0</v>
      </c>
      <c r="AB266" s="116">
        <f t="shared" si="62"/>
        <v>0</v>
      </c>
      <c r="AC266" s="58" t="str">
        <f t="shared" si="63"/>
        <v>0</v>
      </c>
      <c r="AD266" s="378">
        <f t="shared" si="66"/>
        <v>0</v>
      </c>
      <c r="AE266" s="378" t="str">
        <f t="shared" si="64"/>
        <v>Gabon0</v>
      </c>
      <c r="AF266" s="378">
        <f t="shared" si="67"/>
        <v>0</v>
      </c>
      <c r="AG266" s="378" t="str">
        <f t="shared" si="65"/>
        <v>Autres0</v>
      </c>
    </row>
    <row r="267" spans="1:33" ht="30" x14ac:dyDescent="0.15">
      <c r="A267" s="117">
        <v>258</v>
      </c>
      <c r="B267" s="464" t="str">
        <f t="shared" ref="B267:B330" si="73">AG267</f>
        <v>Autres0</v>
      </c>
      <c r="C267" s="358" t="str">
        <f t="shared" ref="C267:C330" si="74">AE267</f>
        <v>Gabon0</v>
      </c>
      <c r="D267" s="193" t="str">
        <f t="shared" si="72"/>
        <v/>
      </c>
      <c r="E267" s="201"/>
      <c r="F267" s="200"/>
      <c r="G267" s="200"/>
      <c r="H267" s="380"/>
      <c r="I267" s="380"/>
      <c r="J267" s="397" t="str">
        <f t="shared" si="68"/>
        <v/>
      </c>
      <c r="K267" s="201"/>
      <c r="L267" s="200"/>
      <c r="M267" s="200"/>
      <c r="N267" s="380"/>
      <c r="O267" s="202"/>
      <c r="P267" s="203"/>
      <c r="Q267" s="202"/>
      <c r="R267" s="203"/>
      <c r="S267" s="200"/>
      <c r="T267" s="195"/>
      <c r="U267" s="212">
        <f t="shared" si="69"/>
        <v>0</v>
      </c>
      <c r="V267" s="212">
        <f t="shared" si="70"/>
        <v>0</v>
      </c>
      <c r="W267" s="212">
        <f t="shared" ref="W267:W330" si="75">IF(N267="Gabon",0,T267*$W$5)</f>
        <v>0</v>
      </c>
      <c r="X267" s="212">
        <f t="shared" ref="X267:X330" si="76">IF(S267="Oui",T267+U267,T267)</f>
        <v>0</v>
      </c>
      <c r="Y267" s="116">
        <f t="shared" ref="Y267:Y330" si="77">IF(AND(S267="Non",N267="Gabon"),1,0)</f>
        <v>0</v>
      </c>
      <c r="Z267" s="116">
        <f t="shared" si="71"/>
        <v>0</v>
      </c>
      <c r="AA267" s="116">
        <f t="shared" ref="AA267:AA330" si="78">IF(N267="Gabon",1,0)</f>
        <v>0</v>
      </c>
      <c r="AB267" s="116">
        <f t="shared" ref="AB267:AB330" si="79">IF(N267&lt;&gt;"",IF(N267&lt;&gt;"Gabon",1,0),0)</f>
        <v>0</v>
      </c>
      <c r="AC267" s="58" t="str">
        <f t="shared" ref="AC267:AC330" si="80">S267&amp;-Z267</f>
        <v>0</v>
      </c>
      <c r="AD267" s="378">
        <f t="shared" si="66"/>
        <v>0</v>
      </c>
      <c r="AE267" s="378" t="str">
        <f t="shared" ref="AE267:AE330" si="81">"Gabon"&amp;AD267</f>
        <v>Gabon0</v>
      </c>
      <c r="AF267" s="378">
        <f t="shared" si="67"/>
        <v>0</v>
      </c>
      <c r="AG267" s="378" t="str">
        <f t="shared" ref="AG267:AG330" si="82">"Autres"&amp;AF267</f>
        <v>Autres0</v>
      </c>
    </row>
    <row r="268" spans="1:33" ht="30" x14ac:dyDescent="0.15">
      <c r="A268" s="117">
        <v>259</v>
      </c>
      <c r="B268" s="464" t="str">
        <f t="shared" si="73"/>
        <v>Autres0</v>
      </c>
      <c r="C268" s="358" t="str">
        <f t="shared" si="74"/>
        <v>Gabon0</v>
      </c>
      <c r="D268" s="193" t="str">
        <f t="shared" si="72"/>
        <v/>
      </c>
      <c r="E268" s="201"/>
      <c r="F268" s="200"/>
      <c r="G268" s="200"/>
      <c r="H268" s="380"/>
      <c r="I268" s="380"/>
      <c r="J268" s="397" t="str">
        <f t="shared" si="68"/>
        <v/>
      </c>
      <c r="K268" s="201"/>
      <c r="L268" s="200"/>
      <c r="M268" s="200"/>
      <c r="N268" s="380"/>
      <c r="O268" s="202"/>
      <c r="P268" s="203"/>
      <c r="Q268" s="202"/>
      <c r="R268" s="203"/>
      <c r="S268" s="200"/>
      <c r="T268" s="195"/>
      <c r="U268" s="212">
        <f t="shared" si="69"/>
        <v>0</v>
      </c>
      <c r="V268" s="212">
        <f t="shared" si="70"/>
        <v>0</v>
      </c>
      <c r="W268" s="212">
        <f t="shared" si="75"/>
        <v>0</v>
      </c>
      <c r="X268" s="212">
        <f t="shared" si="76"/>
        <v>0</v>
      </c>
      <c r="Y268" s="116">
        <f t="shared" si="77"/>
        <v>0</v>
      </c>
      <c r="Z268" s="116">
        <f t="shared" si="71"/>
        <v>0</v>
      </c>
      <c r="AA268" s="116">
        <f t="shared" si="78"/>
        <v>0</v>
      </c>
      <c r="AB268" s="116">
        <f t="shared" si="79"/>
        <v>0</v>
      </c>
      <c r="AC268" s="58" t="str">
        <f t="shared" si="80"/>
        <v>0</v>
      </c>
      <c r="AD268" s="378">
        <f t="shared" ref="AD268:AD331" si="83">AD267+AA268</f>
        <v>0</v>
      </c>
      <c r="AE268" s="378" t="str">
        <f t="shared" si="81"/>
        <v>Gabon0</v>
      </c>
      <c r="AF268" s="378">
        <f t="shared" ref="AF268:AF331" si="84">AF267+AB268</f>
        <v>0</v>
      </c>
      <c r="AG268" s="378" t="str">
        <f t="shared" si="82"/>
        <v>Autres0</v>
      </c>
    </row>
    <row r="269" spans="1:33" ht="30" x14ac:dyDescent="0.15">
      <c r="A269" s="117">
        <v>260</v>
      </c>
      <c r="B269" s="464" t="str">
        <f t="shared" si="73"/>
        <v>Autres0</v>
      </c>
      <c r="C269" s="358" t="str">
        <f t="shared" si="74"/>
        <v>Gabon0</v>
      </c>
      <c r="D269" s="193" t="str">
        <f t="shared" si="72"/>
        <v/>
      </c>
      <c r="E269" s="201"/>
      <c r="F269" s="200"/>
      <c r="G269" s="200"/>
      <c r="H269" s="380"/>
      <c r="I269" s="380"/>
      <c r="J269" s="397" t="str">
        <f t="shared" si="68"/>
        <v/>
      </c>
      <c r="K269" s="201"/>
      <c r="L269" s="200"/>
      <c r="M269" s="200"/>
      <c r="N269" s="380"/>
      <c r="O269" s="202"/>
      <c r="P269" s="203"/>
      <c r="Q269" s="202"/>
      <c r="R269" s="203"/>
      <c r="S269" s="200"/>
      <c r="T269" s="195"/>
      <c r="U269" s="212">
        <f t="shared" si="69"/>
        <v>0</v>
      </c>
      <c r="V269" s="212">
        <f t="shared" si="70"/>
        <v>0</v>
      </c>
      <c r="W269" s="212">
        <f t="shared" si="75"/>
        <v>0</v>
      </c>
      <c r="X269" s="212">
        <f t="shared" si="76"/>
        <v>0</v>
      </c>
      <c r="Y269" s="116">
        <f t="shared" si="77"/>
        <v>0</v>
      </c>
      <c r="Z269" s="116">
        <f t="shared" si="71"/>
        <v>0</v>
      </c>
      <c r="AA269" s="116">
        <f t="shared" si="78"/>
        <v>0</v>
      </c>
      <c r="AB269" s="116">
        <f t="shared" si="79"/>
        <v>0</v>
      </c>
      <c r="AC269" s="58" t="str">
        <f t="shared" si="80"/>
        <v>0</v>
      </c>
      <c r="AD269" s="378">
        <f t="shared" si="83"/>
        <v>0</v>
      </c>
      <c r="AE269" s="378" t="str">
        <f t="shared" si="81"/>
        <v>Gabon0</v>
      </c>
      <c r="AF269" s="378">
        <f t="shared" si="84"/>
        <v>0</v>
      </c>
      <c r="AG269" s="378" t="str">
        <f t="shared" si="82"/>
        <v>Autres0</v>
      </c>
    </row>
    <row r="270" spans="1:33" ht="30" x14ac:dyDescent="0.15">
      <c r="A270" s="117">
        <v>261</v>
      </c>
      <c r="B270" s="464" t="str">
        <f t="shared" si="73"/>
        <v>Autres0</v>
      </c>
      <c r="C270" s="358" t="str">
        <f t="shared" si="74"/>
        <v>Gabon0</v>
      </c>
      <c r="D270" s="193" t="str">
        <f t="shared" si="72"/>
        <v/>
      </c>
      <c r="E270" s="201"/>
      <c r="F270" s="200"/>
      <c r="G270" s="200"/>
      <c r="H270" s="380"/>
      <c r="I270" s="380"/>
      <c r="J270" s="397" t="str">
        <f t="shared" si="68"/>
        <v/>
      </c>
      <c r="K270" s="201"/>
      <c r="L270" s="200"/>
      <c r="M270" s="200"/>
      <c r="N270" s="380"/>
      <c r="O270" s="202"/>
      <c r="P270" s="203"/>
      <c r="Q270" s="202"/>
      <c r="R270" s="203"/>
      <c r="S270" s="200"/>
      <c r="T270" s="195"/>
      <c r="U270" s="212">
        <f t="shared" si="69"/>
        <v>0</v>
      </c>
      <c r="V270" s="212">
        <f t="shared" si="70"/>
        <v>0</v>
      </c>
      <c r="W270" s="212">
        <f t="shared" si="75"/>
        <v>0</v>
      </c>
      <c r="X270" s="212">
        <f t="shared" si="76"/>
        <v>0</v>
      </c>
      <c r="Y270" s="116">
        <f t="shared" si="77"/>
        <v>0</v>
      </c>
      <c r="Z270" s="116">
        <f t="shared" si="71"/>
        <v>0</v>
      </c>
      <c r="AA270" s="116">
        <f t="shared" si="78"/>
        <v>0</v>
      </c>
      <c r="AB270" s="116">
        <f t="shared" si="79"/>
        <v>0</v>
      </c>
      <c r="AC270" s="58" t="str">
        <f t="shared" si="80"/>
        <v>0</v>
      </c>
      <c r="AD270" s="378">
        <f t="shared" si="83"/>
        <v>0</v>
      </c>
      <c r="AE270" s="378" t="str">
        <f t="shared" si="81"/>
        <v>Gabon0</v>
      </c>
      <c r="AF270" s="378">
        <f t="shared" si="84"/>
        <v>0</v>
      </c>
      <c r="AG270" s="378" t="str">
        <f t="shared" si="82"/>
        <v>Autres0</v>
      </c>
    </row>
    <row r="271" spans="1:33" ht="30" x14ac:dyDescent="0.15">
      <c r="A271" s="117">
        <v>262</v>
      </c>
      <c r="B271" s="464" t="str">
        <f t="shared" si="73"/>
        <v>Autres0</v>
      </c>
      <c r="C271" s="358" t="str">
        <f t="shared" si="74"/>
        <v>Gabon0</v>
      </c>
      <c r="D271" s="193" t="str">
        <f t="shared" si="72"/>
        <v/>
      </c>
      <c r="E271" s="201"/>
      <c r="F271" s="200"/>
      <c r="G271" s="200"/>
      <c r="H271" s="380"/>
      <c r="I271" s="380"/>
      <c r="J271" s="397" t="str">
        <f t="shared" si="68"/>
        <v/>
      </c>
      <c r="K271" s="201"/>
      <c r="L271" s="200"/>
      <c r="M271" s="200"/>
      <c r="N271" s="380"/>
      <c r="O271" s="202"/>
      <c r="P271" s="203"/>
      <c r="Q271" s="202"/>
      <c r="R271" s="203"/>
      <c r="S271" s="200"/>
      <c r="T271" s="195"/>
      <c r="U271" s="212">
        <f t="shared" si="69"/>
        <v>0</v>
      </c>
      <c r="V271" s="212">
        <f t="shared" si="70"/>
        <v>0</v>
      </c>
      <c r="W271" s="212">
        <f t="shared" si="75"/>
        <v>0</v>
      </c>
      <c r="X271" s="212">
        <f t="shared" si="76"/>
        <v>0</v>
      </c>
      <c r="Y271" s="116">
        <f t="shared" si="77"/>
        <v>0</v>
      </c>
      <c r="Z271" s="116">
        <f t="shared" si="71"/>
        <v>0</v>
      </c>
      <c r="AA271" s="116">
        <f t="shared" si="78"/>
        <v>0</v>
      </c>
      <c r="AB271" s="116">
        <f t="shared" si="79"/>
        <v>0</v>
      </c>
      <c r="AC271" s="58" t="str">
        <f t="shared" si="80"/>
        <v>0</v>
      </c>
      <c r="AD271" s="378">
        <f t="shared" si="83"/>
        <v>0</v>
      </c>
      <c r="AE271" s="378" t="str">
        <f t="shared" si="81"/>
        <v>Gabon0</v>
      </c>
      <c r="AF271" s="378">
        <f t="shared" si="84"/>
        <v>0</v>
      </c>
      <c r="AG271" s="378" t="str">
        <f t="shared" si="82"/>
        <v>Autres0</v>
      </c>
    </row>
    <row r="272" spans="1:33" ht="30" x14ac:dyDescent="0.15">
      <c r="A272" s="117">
        <v>263</v>
      </c>
      <c r="B272" s="464" t="str">
        <f t="shared" si="73"/>
        <v>Autres0</v>
      </c>
      <c r="C272" s="358" t="str">
        <f t="shared" si="74"/>
        <v>Gabon0</v>
      </c>
      <c r="D272" s="193" t="str">
        <f t="shared" si="72"/>
        <v/>
      </c>
      <c r="E272" s="201"/>
      <c r="F272" s="200"/>
      <c r="G272" s="200"/>
      <c r="H272" s="380"/>
      <c r="I272" s="380"/>
      <c r="J272" s="397" t="str">
        <f t="shared" si="68"/>
        <v/>
      </c>
      <c r="K272" s="201"/>
      <c r="L272" s="200"/>
      <c r="M272" s="200"/>
      <c r="N272" s="380"/>
      <c r="O272" s="202"/>
      <c r="P272" s="203"/>
      <c r="Q272" s="202"/>
      <c r="R272" s="203"/>
      <c r="S272" s="200"/>
      <c r="T272" s="195"/>
      <c r="U272" s="212">
        <f t="shared" si="69"/>
        <v>0</v>
      </c>
      <c r="V272" s="212">
        <f t="shared" si="70"/>
        <v>0</v>
      </c>
      <c r="W272" s="212">
        <f t="shared" si="75"/>
        <v>0</v>
      </c>
      <c r="X272" s="212">
        <f t="shared" si="76"/>
        <v>0</v>
      </c>
      <c r="Y272" s="116">
        <f t="shared" si="77"/>
        <v>0</v>
      </c>
      <c r="Z272" s="116">
        <f t="shared" si="71"/>
        <v>0</v>
      </c>
      <c r="AA272" s="116">
        <f t="shared" si="78"/>
        <v>0</v>
      </c>
      <c r="AB272" s="116">
        <f t="shared" si="79"/>
        <v>0</v>
      </c>
      <c r="AC272" s="58" t="str">
        <f t="shared" si="80"/>
        <v>0</v>
      </c>
      <c r="AD272" s="378">
        <f t="shared" si="83"/>
        <v>0</v>
      </c>
      <c r="AE272" s="378" t="str">
        <f t="shared" si="81"/>
        <v>Gabon0</v>
      </c>
      <c r="AF272" s="378">
        <f t="shared" si="84"/>
        <v>0</v>
      </c>
      <c r="AG272" s="378" t="str">
        <f t="shared" si="82"/>
        <v>Autres0</v>
      </c>
    </row>
    <row r="273" spans="1:33" ht="30" x14ac:dyDescent="0.15">
      <c r="A273" s="117">
        <v>264</v>
      </c>
      <c r="B273" s="464" t="str">
        <f t="shared" si="73"/>
        <v>Autres0</v>
      </c>
      <c r="C273" s="358" t="str">
        <f t="shared" si="74"/>
        <v>Gabon0</v>
      </c>
      <c r="D273" s="193" t="str">
        <f t="shared" si="72"/>
        <v/>
      </c>
      <c r="E273" s="201"/>
      <c r="F273" s="200"/>
      <c r="G273" s="200"/>
      <c r="H273" s="380"/>
      <c r="I273" s="380"/>
      <c r="J273" s="397" t="str">
        <f t="shared" si="68"/>
        <v/>
      </c>
      <c r="K273" s="201"/>
      <c r="L273" s="200"/>
      <c r="M273" s="200"/>
      <c r="N273" s="380"/>
      <c r="O273" s="202"/>
      <c r="P273" s="203"/>
      <c r="Q273" s="202"/>
      <c r="R273" s="203"/>
      <c r="S273" s="200"/>
      <c r="T273" s="195"/>
      <c r="U273" s="212">
        <f t="shared" si="69"/>
        <v>0</v>
      </c>
      <c r="V273" s="212">
        <f t="shared" si="70"/>
        <v>0</v>
      </c>
      <c r="W273" s="212">
        <f t="shared" si="75"/>
        <v>0</v>
      </c>
      <c r="X273" s="212">
        <f t="shared" si="76"/>
        <v>0</v>
      </c>
      <c r="Y273" s="116">
        <f t="shared" si="77"/>
        <v>0</v>
      </c>
      <c r="Z273" s="116">
        <f t="shared" si="71"/>
        <v>0</v>
      </c>
      <c r="AA273" s="116">
        <f t="shared" si="78"/>
        <v>0</v>
      </c>
      <c r="AB273" s="116">
        <f t="shared" si="79"/>
        <v>0</v>
      </c>
      <c r="AC273" s="58" t="str">
        <f t="shared" si="80"/>
        <v>0</v>
      </c>
      <c r="AD273" s="378">
        <f t="shared" si="83"/>
        <v>0</v>
      </c>
      <c r="AE273" s="378" t="str">
        <f t="shared" si="81"/>
        <v>Gabon0</v>
      </c>
      <c r="AF273" s="378">
        <f t="shared" si="84"/>
        <v>0</v>
      </c>
      <c r="AG273" s="378" t="str">
        <f t="shared" si="82"/>
        <v>Autres0</v>
      </c>
    </row>
    <row r="274" spans="1:33" ht="30" x14ac:dyDescent="0.15">
      <c r="A274" s="117">
        <v>265</v>
      </c>
      <c r="B274" s="464" t="str">
        <f t="shared" si="73"/>
        <v>Autres0</v>
      </c>
      <c r="C274" s="358" t="str">
        <f t="shared" si="74"/>
        <v>Gabon0</v>
      </c>
      <c r="D274" s="193" t="str">
        <f t="shared" si="72"/>
        <v/>
      </c>
      <c r="E274" s="201"/>
      <c r="F274" s="200"/>
      <c r="G274" s="200"/>
      <c r="H274" s="380"/>
      <c r="I274" s="380"/>
      <c r="J274" s="397" t="str">
        <f t="shared" si="68"/>
        <v/>
      </c>
      <c r="K274" s="201"/>
      <c r="L274" s="200"/>
      <c r="M274" s="200"/>
      <c r="N274" s="380"/>
      <c r="O274" s="202"/>
      <c r="P274" s="203"/>
      <c r="Q274" s="202"/>
      <c r="R274" s="203"/>
      <c r="S274" s="200"/>
      <c r="T274" s="195"/>
      <c r="U274" s="212">
        <f t="shared" si="69"/>
        <v>0</v>
      </c>
      <c r="V274" s="212">
        <f t="shared" si="70"/>
        <v>0</v>
      </c>
      <c r="W274" s="212">
        <f t="shared" si="75"/>
        <v>0</v>
      </c>
      <c r="X274" s="212">
        <f t="shared" si="76"/>
        <v>0</v>
      </c>
      <c r="Y274" s="116">
        <f t="shared" si="77"/>
        <v>0</v>
      </c>
      <c r="Z274" s="116">
        <f t="shared" si="71"/>
        <v>0</v>
      </c>
      <c r="AA274" s="116">
        <f t="shared" si="78"/>
        <v>0</v>
      </c>
      <c r="AB274" s="116">
        <f t="shared" si="79"/>
        <v>0</v>
      </c>
      <c r="AC274" s="58" t="str">
        <f t="shared" si="80"/>
        <v>0</v>
      </c>
      <c r="AD274" s="378">
        <f t="shared" si="83"/>
        <v>0</v>
      </c>
      <c r="AE274" s="378" t="str">
        <f t="shared" si="81"/>
        <v>Gabon0</v>
      </c>
      <c r="AF274" s="378">
        <f t="shared" si="84"/>
        <v>0</v>
      </c>
      <c r="AG274" s="378" t="str">
        <f t="shared" si="82"/>
        <v>Autres0</v>
      </c>
    </row>
    <row r="275" spans="1:33" ht="30" x14ac:dyDescent="0.15">
      <c r="A275" s="117">
        <v>266</v>
      </c>
      <c r="B275" s="464" t="str">
        <f t="shared" si="73"/>
        <v>Autres0</v>
      </c>
      <c r="C275" s="358" t="str">
        <f t="shared" si="74"/>
        <v>Gabon0</v>
      </c>
      <c r="D275" s="193" t="str">
        <f t="shared" si="72"/>
        <v/>
      </c>
      <c r="E275" s="201"/>
      <c r="F275" s="200"/>
      <c r="G275" s="200"/>
      <c r="H275" s="380"/>
      <c r="I275" s="380"/>
      <c r="J275" s="397" t="str">
        <f t="shared" si="68"/>
        <v/>
      </c>
      <c r="K275" s="201"/>
      <c r="L275" s="200"/>
      <c r="M275" s="200"/>
      <c r="N275" s="380"/>
      <c r="O275" s="202"/>
      <c r="P275" s="203"/>
      <c r="Q275" s="202"/>
      <c r="R275" s="203"/>
      <c r="S275" s="200"/>
      <c r="T275" s="195"/>
      <c r="U275" s="212">
        <f t="shared" si="69"/>
        <v>0</v>
      </c>
      <c r="V275" s="212">
        <f t="shared" si="70"/>
        <v>0</v>
      </c>
      <c r="W275" s="212">
        <f t="shared" si="75"/>
        <v>0</v>
      </c>
      <c r="X275" s="212">
        <f t="shared" si="76"/>
        <v>0</v>
      </c>
      <c r="Y275" s="116">
        <f t="shared" si="77"/>
        <v>0</v>
      </c>
      <c r="Z275" s="116">
        <f t="shared" si="71"/>
        <v>0</v>
      </c>
      <c r="AA275" s="116">
        <f t="shared" si="78"/>
        <v>0</v>
      </c>
      <c r="AB275" s="116">
        <f t="shared" si="79"/>
        <v>0</v>
      </c>
      <c r="AC275" s="58" t="str">
        <f t="shared" si="80"/>
        <v>0</v>
      </c>
      <c r="AD275" s="378">
        <f t="shared" si="83"/>
        <v>0</v>
      </c>
      <c r="AE275" s="378" t="str">
        <f t="shared" si="81"/>
        <v>Gabon0</v>
      </c>
      <c r="AF275" s="378">
        <f t="shared" si="84"/>
        <v>0</v>
      </c>
      <c r="AG275" s="378" t="str">
        <f t="shared" si="82"/>
        <v>Autres0</v>
      </c>
    </row>
    <row r="276" spans="1:33" ht="30" x14ac:dyDescent="0.15">
      <c r="A276" s="117">
        <v>267</v>
      </c>
      <c r="B276" s="464" t="str">
        <f t="shared" si="73"/>
        <v>Autres0</v>
      </c>
      <c r="C276" s="358" t="str">
        <f t="shared" si="74"/>
        <v>Gabon0</v>
      </c>
      <c r="D276" s="193" t="str">
        <f t="shared" si="72"/>
        <v/>
      </c>
      <c r="E276" s="201"/>
      <c r="F276" s="200"/>
      <c r="G276" s="200"/>
      <c r="H276" s="380"/>
      <c r="I276" s="380"/>
      <c r="J276" s="397" t="str">
        <f t="shared" si="68"/>
        <v/>
      </c>
      <c r="K276" s="201"/>
      <c r="L276" s="200"/>
      <c r="M276" s="200"/>
      <c r="N276" s="380"/>
      <c r="O276" s="202"/>
      <c r="P276" s="203"/>
      <c r="Q276" s="202"/>
      <c r="R276" s="203"/>
      <c r="S276" s="200"/>
      <c r="T276" s="195"/>
      <c r="U276" s="212">
        <f t="shared" si="69"/>
        <v>0</v>
      </c>
      <c r="V276" s="212">
        <f t="shared" si="70"/>
        <v>0</v>
      </c>
      <c r="W276" s="212">
        <f t="shared" si="75"/>
        <v>0</v>
      </c>
      <c r="X276" s="212">
        <f t="shared" si="76"/>
        <v>0</v>
      </c>
      <c r="Y276" s="116">
        <f t="shared" si="77"/>
        <v>0</v>
      </c>
      <c r="Z276" s="116">
        <f t="shared" si="71"/>
        <v>0</v>
      </c>
      <c r="AA276" s="116">
        <f t="shared" si="78"/>
        <v>0</v>
      </c>
      <c r="AB276" s="116">
        <f t="shared" si="79"/>
        <v>0</v>
      </c>
      <c r="AC276" s="58" t="str">
        <f t="shared" si="80"/>
        <v>0</v>
      </c>
      <c r="AD276" s="378">
        <f t="shared" si="83"/>
        <v>0</v>
      </c>
      <c r="AE276" s="378" t="str">
        <f t="shared" si="81"/>
        <v>Gabon0</v>
      </c>
      <c r="AF276" s="378">
        <f t="shared" si="84"/>
        <v>0</v>
      </c>
      <c r="AG276" s="378" t="str">
        <f t="shared" si="82"/>
        <v>Autres0</v>
      </c>
    </row>
    <row r="277" spans="1:33" ht="30" x14ac:dyDescent="0.15">
      <c r="A277" s="117">
        <v>268</v>
      </c>
      <c r="B277" s="464" t="str">
        <f t="shared" si="73"/>
        <v>Autres0</v>
      </c>
      <c r="C277" s="358" t="str">
        <f t="shared" si="74"/>
        <v>Gabon0</v>
      </c>
      <c r="D277" s="193" t="str">
        <f t="shared" si="72"/>
        <v/>
      </c>
      <c r="E277" s="201"/>
      <c r="F277" s="200"/>
      <c r="G277" s="200"/>
      <c r="H277" s="380"/>
      <c r="I277" s="380"/>
      <c r="J277" s="397" t="str">
        <f t="shared" si="68"/>
        <v/>
      </c>
      <c r="K277" s="201"/>
      <c r="L277" s="200"/>
      <c r="M277" s="200"/>
      <c r="N277" s="380"/>
      <c r="O277" s="202"/>
      <c r="P277" s="203"/>
      <c r="Q277" s="202"/>
      <c r="R277" s="203"/>
      <c r="S277" s="200"/>
      <c r="T277" s="195"/>
      <c r="U277" s="212">
        <f t="shared" si="69"/>
        <v>0</v>
      </c>
      <c r="V277" s="212">
        <f t="shared" si="70"/>
        <v>0</v>
      </c>
      <c r="W277" s="212">
        <f t="shared" si="75"/>
        <v>0</v>
      </c>
      <c r="X277" s="212">
        <f t="shared" si="76"/>
        <v>0</v>
      </c>
      <c r="Y277" s="116">
        <f t="shared" si="77"/>
        <v>0</v>
      </c>
      <c r="Z277" s="116">
        <f t="shared" si="71"/>
        <v>0</v>
      </c>
      <c r="AA277" s="116">
        <f t="shared" si="78"/>
        <v>0</v>
      </c>
      <c r="AB277" s="116">
        <f t="shared" si="79"/>
        <v>0</v>
      </c>
      <c r="AC277" s="58" t="str">
        <f t="shared" si="80"/>
        <v>0</v>
      </c>
      <c r="AD277" s="378">
        <f t="shared" si="83"/>
        <v>0</v>
      </c>
      <c r="AE277" s="378" t="str">
        <f t="shared" si="81"/>
        <v>Gabon0</v>
      </c>
      <c r="AF277" s="378">
        <f t="shared" si="84"/>
        <v>0</v>
      </c>
      <c r="AG277" s="378" t="str">
        <f t="shared" si="82"/>
        <v>Autres0</v>
      </c>
    </row>
    <row r="278" spans="1:33" ht="30" x14ac:dyDescent="0.15">
      <c r="A278" s="117">
        <v>269</v>
      </c>
      <c r="B278" s="464" t="str">
        <f t="shared" si="73"/>
        <v>Autres0</v>
      </c>
      <c r="C278" s="358" t="str">
        <f t="shared" si="74"/>
        <v>Gabon0</v>
      </c>
      <c r="D278" s="193" t="str">
        <f t="shared" si="72"/>
        <v/>
      </c>
      <c r="E278" s="201"/>
      <c r="F278" s="200"/>
      <c r="G278" s="200"/>
      <c r="H278" s="380"/>
      <c r="I278" s="380"/>
      <c r="J278" s="397" t="str">
        <f t="shared" si="68"/>
        <v/>
      </c>
      <c r="K278" s="201"/>
      <c r="L278" s="200"/>
      <c r="M278" s="200"/>
      <c r="N278" s="380"/>
      <c r="O278" s="202"/>
      <c r="P278" s="203"/>
      <c r="Q278" s="202"/>
      <c r="R278" s="203"/>
      <c r="S278" s="200"/>
      <c r="T278" s="195"/>
      <c r="U278" s="212">
        <f t="shared" si="69"/>
        <v>0</v>
      </c>
      <c r="V278" s="212">
        <f t="shared" si="70"/>
        <v>0</v>
      </c>
      <c r="W278" s="212">
        <f t="shared" si="75"/>
        <v>0</v>
      </c>
      <c r="X278" s="212">
        <f t="shared" si="76"/>
        <v>0</v>
      </c>
      <c r="Y278" s="116">
        <f t="shared" si="77"/>
        <v>0</v>
      </c>
      <c r="Z278" s="116">
        <f t="shared" si="71"/>
        <v>0</v>
      </c>
      <c r="AA278" s="116">
        <f t="shared" si="78"/>
        <v>0</v>
      </c>
      <c r="AB278" s="116">
        <f t="shared" si="79"/>
        <v>0</v>
      </c>
      <c r="AC278" s="58" t="str">
        <f t="shared" si="80"/>
        <v>0</v>
      </c>
      <c r="AD278" s="378">
        <f t="shared" si="83"/>
        <v>0</v>
      </c>
      <c r="AE278" s="378" t="str">
        <f t="shared" si="81"/>
        <v>Gabon0</v>
      </c>
      <c r="AF278" s="378">
        <f t="shared" si="84"/>
        <v>0</v>
      </c>
      <c r="AG278" s="378" t="str">
        <f t="shared" si="82"/>
        <v>Autres0</v>
      </c>
    </row>
    <row r="279" spans="1:33" ht="30" x14ac:dyDescent="0.15">
      <c r="A279" s="117">
        <v>270</v>
      </c>
      <c r="B279" s="464" t="str">
        <f t="shared" si="73"/>
        <v>Autres0</v>
      </c>
      <c r="C279" s="358" t="str">
        <f t="shared" si="74"/>
        <v>Gabon0</v>
      </c>
      <c r="D279" s="193" t="str">
        <f t="shared" si="72"/>
        <v/>
      </c>
      <c r="E279" s="201"/>
      <c r="F279" s="200"/>
      <c r="G279" s="200"/>
      <c r="H279" s="380"/>
      <c r="I279" s="380"/>
      <c r="J279" s="397" t="str">
        <f t="shared" si="68"/>
        <v/>
      </c>
      <c r="K279" s="201"/>
      <c r="L279" s="200"/>
      <c r="M279" s="200"/>
      <c r="N279" s="380"/>
      <c r="O279" s="202"/>
      <c r="P279" s="203"/>
      <c r="Q279" s="202"/>
      <c r="R279" s="203"/>
      <c r="S279" s="200"/>
      <c r="T279" s="195"/>
      <c r="U279" s="212">
        <f t="shared" si="69"/>
        <v>0</v>
      </c>
      <c r="V279" s="212">
        <f t="shared" si="70"/>
        <v>0</v>
      </c>
      <c r="W279" s="212">
        <f t="shared" si="75"/>
        <v>0</v>
      </c>
      <c r="X279" s="212">
        <f t="shared" si="76"/>
        <v>0</v>
      </c>
      <c r="Y279" s="116">
        <f t="shared" si="77"/>
        <v>0</v>
      </c>
      <c r="Z279" s="116">
        <f t="shared" si="71"/>
        <v>0</v>
      </c>
      <c r="AA279" s="116">
        <f t="shared" si="78"/>
        <v>0</v>
      </c>
      <c r="AB279" s="116">
        <f t="shared" si="79"/>
        <v>0</v>
      </c>
      <c r="AC279" s="58" t="str">
        <f t="shared" si="80"/>
        <v>0</v>
      </c>
      <c r="AD279" s="378">
        <f t="shared" si="83"/>
        <v>0</v>
      </c>
      <c r="AE279" s="378" t="str">
        <f t="shared" si="81"/>
        <v>Gabon0</v>
      </c>
      <c r="AF279" s="378">
        <f t="shared" si="84"/>
        <v>0</v>
      </c>
      <c r="AG279" s="378" t="str">
        <f t="shared" si="82"/>
        <v>Autres0</v>
      </c>
    </row>
    <row r="280" spans="1:33" ht="30" x14ac:dyDescent="0.15">
      <c r="A280" s="117">
        <v>271</v>
      </c>
      <c r="B280" s="464" t="str">
        <f t="shared" si="73"/>
        <v>Autres0</v>
      </c>
      <c r="C280" s="358" t="str">
        <f t="shared" si="74"/>
        <v>Gabon0</v>
      </c>
      <c r="D280" s="193" t="str">
        <f t="shared" si="72"/>
        <v/>
      </c>
      <c r="E280" s="201"/>
      <c r="F280" s="200"/>
      <c r="G280" s="200"/>
      <c r="H280" s="380"/>
      <c r="I280" s="380"/>
      <c r="J280" s="397" t="str">
        <f t="shared" si="68"/>
        <v/>
      </c>
      <c r="K280" s="201"/>
      <c r="L280" s="200"/>
      <c r="M280" s="200"/>
      <c r="N280" s="380"/>
      <c r="O280" s="202"/>
      <c r="P280" s="203"/>
      <c r="Q280" s="202"/>
      <c r="R280" s="203"/>
      <c r="S280" s="200"/>
      <c r="T280" s="195"/>
      <c r="U280" s="212">
        <f t="shared" si="69"/>
        <v>0</v>
      </c>
      <c r="V280" s="212">
        <f t="shared" si="70"/>
        <v>0</v>
      </c>
      <c r="W280" s="212">
        <f t="shared" si="75"/>
        <v>0</v>
      </c>
      <c r="X280" s="212">
        <f t="shared" si="76"/>
        <v>0</v>
      </c>
      <c r="Y280" s="116">
        <f t="shared" si="77"/>
        <v>0</v>
      </c>
      <c r="Z280" s="116">
        <f t="shared" si="71"/>
        <v>0</v>
      </c>
      <c r="AA280" s="116">
        <f t="shared" si="78"/>
        <v>0</v>
      </c>
      <c r="AB280" s="116">
        <f t="shared" si="79"/>
        <v>0</v>
      </c>
      <c r="AC280" s="58" t="str">
        <f t="shared" si="80"/>
        <v>0</v>
      </c>
      <c r="AD280" s="378">
        <f t="shared" si="83"/>
        <v>0</v>
      </c>
      <c r="AE280" s="378" t="str">
        <f t="shared" si="81"/>
        <v>Gabon0</v>
      </c>
      <c r="AF280" s="378">
        <f t="shared" si="84"/>
        <v>0</v>
      </c>
      <c r="AG280" s="378" t="str">
        <f t="shared" si="82"/>
        <v>Autres0</v>
      </c>
    </row>
    <row r="281" spans="1:33" ht="30" x14ac:dyDescent="0.15">
      <c r="A281" s="117">
        <v>272</v>
      </c>
      <c r="B281" s="464" t="str">
        <f t="shared" si="73"/>
        <v>Autres0</v>
      </c>
      <c r="C281" s="358" t="str">
        <f t="shared" si="74"/>
        <v>Gabon0</v>
      </c>
      <c r="D281" s="193" t="str">
        <f t="shared" si="72"/>
        <v/>
      </c>
      <c r="E281" s="201"/>
      <c r="F281" s="200"/>
      <c r="G281" s="200"/>
      <c r="H281" s="380"/>
      <c r="I281" s="380"/>
      <c r="J281" s="397" t="str">
        <f t="shared" si="68"/>
        <v/>
      </c>
      <c r="K281" s="201"/>
      <c r="L281" s="200"/>
      <c r="M281" s="200"/>
      <c r="N281" s="380"/>
      <c r="O281" s="202"/>
      <c r="P281" s="203"/>
      <c r="Q281" s="202"/>
      <c r="R281" s="203"/>
      <c r="S281" s="200"/>
      <c r="T281" s="195"/>
      <c r="U281" s="212">
        <f t="shared" si="69"/>
        <v>0</v>
      </c>
      <c r="V281" s="212">
        <f t="shared" si="70"/>
        <v>0</v>
      </c>
      <c r="W281" s="212">
        <f t="shared" si="75"/>
        <v>0</v>
      </c>
      <c r="X281" s="212">
        <f t="shared" si="76"/>
        <v>0</v>
      </c>
      <c r="Y281" s="116">
        <f t="shared" si="77"/>
        <v>0</v>
      </c>
      <c r="Z281" s="116">
        <f t="shared" si="71"/>
        <v>0</v>
      </c>
      <c r="AA281" s="116">
        <f t="shared" si="78"/>
        <v>0</v>
      </c>
      <c r="AB281" s="116">
        <f t="shared" si="79"/>
        <v>0</v>
      </c>
      <c r="AC281" s="58" t="str">
        <f t="shared" si="80"/>
        <v>0</v>
      </c>
      <c r="AD281" s="378">
        <f t="shared" si="83"/>
        <v>0</v>
      </c>
      <c r="AE281" s="378" t="str">
        <f t="shared" si="81"/>
        <v>Gabon0</v>
      </c>
      <c r="AF281" s="378">
        <f t="shared" si="84"/>
        <v>0</v>
      </c>
      <c r="AG281" s="378" t="str">
        <f t="shared" si="82"/>
        <v>Autres0</v>
      </c>
    </row>
    <row r="282" spans="1:33" ht="30" x14ac:dyDescent="0.15">
      <c r="A282" s="117">
        <v>273</v>
      </c>
      <c r="B282" s="464" t="str">
        <f t="shared" si="73"/>
        <v>Autres0</v>
      </c>
      <c r="C282" s="358" t="str">
        <f t="shared" si="74"/>
        <v>Gabon0</v>
      </c>
      <c r="D282" s="193" t="str">
        <f t="shared" si="72"/>
        <v/>
      </c>
      <c r="E282" s="201"/>
      <c r="F282" s="200"/>
      <c r="G282" s="200"/>
      <c r="H282" s="380"/>
      <c r="I282" s="380"/>
      <c r="J282" s="397" t="str">
        <f t="shared" si="68"/>
        <v/>
      </c>
      <c r="K282" s="201"/>
      <c r="L282" s="200"/>
      <c r="M282" s="200"/>
      <c r="N282" s="380"/>
      <c r="O282" s="202"/>
      <c r="P282" s="203"/>
      <c r="Q282" s="202"/>
      <c r="R282" s="203"/>
      <c r="S282" s="200"/>
      <c r="T282" s="195"/>
      <c r="U282" s="212">
        <f t="shared" si="69"/>
        <v>0</v>
      </c>
      <c r="V282" s="212">
        <f t="shared" si="70"/>
        <v>0</v>
      </c>
      <c r="W282" s="212">
        <f t="shared" si="75"/>
        <v>0</v>
      </c>
      <c r="X282" s="212">
        <f t="shared" si="76"/>
        <v>0</v>
      </c>
      <c r="Y282" s="116">
        <f t="shared" si="77"/>
        <v>0</v>
      </c>
      <c r="Z282" s="116">
        <f t="shared" si="71"/>
        <v>0</v>
      </c>
      <c r="AA282" s="116">
        <f t="shared" si="78"/>
        <v>0</v>
      </c>
      <c r="AB282" s="116">
        <f t="shared" si="79"/>
        <v>0</v>
      </c>
      <c r="AC282" s="58" t="str">
        <f t="shared" si="80"/>
        <v>0</v>
      </c>
      <c r="AD282" s="378">
        <f t="shared" si="83"/>
        <v>0</v>
      </c>
      <c r="AE282" s="378" t="str">
        <f t="shared" si="81"/>
        <v>Gabon0</v>
      </c>
      <c r="AF282" s="378">
        <f t="shared" si="84"/>
        <v>0</v>
      </c>
      <c r="AG282" s="378" t="str">
        <f t="shared" si="82"/>
        <v>Autres0</v>
      </c>
    </row>
    <row r="283" spans="1:33" ht="30" x14ac:dyDescent="0.15">
      <c r="A283" s="117">
        <v>274</v>
      </c>
      <c r="B283" s="464" t="str">
        <f t="shared" si="73"/>
        <v>Autres0</v>
      </c>
      <c r="C283" s="358" t="str">
        <f t="shared" si="74"/>
        <v>Gabon0</v>
      </c>
      <c r="D283" s="193" t="str">
        <f t="shared" si="72"/>
        <v/>
      </c>
      <c r="E283" s="201"/>
      <c r="F283" s="200"/>
      <c r="G283" s="200"/>
      <c r="H283" s="380"/>
      <c r="I283" s="380"/>
      <c r="J283" s="397" t="str">
        <f t="shared" si="68"/>
        <v/>
      </c>
      <c r="K283" s="201"/>
      <c r="L283" s="200"/>
      <c r="M283" s="200"/>
      <c r="N283" s="380"/>
      <c r="O283" s="202"/>
      <c r="P283" s="203"/>
      <c r="Q283" s="202"/>
      <c r="R283" s="203"/>
      <c r="S283" s="200"/>
      <c r="T283" s="195"/>
      <c r="U283" s="212">
        <f t="shared" si="69"/>
        <v>0</v>
      </c>
      <c r="V283" s="212">
        <f t="shared" si="70"/>
        <v>0</v>
      </c>
      <c r="W283" s="212">
        <f t="shared" si="75"/>
        <v>0</v>
      </c>
      <c r="X283" s="212">
        <f t="shared" si="76"/>
        <v>0</v>
      </c>
      <c r="Y283" s="116">
        <f t="shared" si="77"/>
        <v>0</v>
      </c>
      <c r="Z283" s="116">
        <f t="shared" si="71"/>
        <v>0</v>
      </c>
      <c r="AA283" s="116">
        <f t="shared" si="78"/>
        <v>0</v>
      </c>
      <c r="AB283" s="116">
        <f t="shared" si="79"/>
        <v>0</v>
      </c>
      <c r="AC283" s="58" t="str">
        <f t="shared" si="80"/>
        <v>0</v>
      </c>
      <c r="AD283" s="378">
        <f t="shared" si="83"/>
        <v>0</v>
      </c>
      <c r="AE283" s="378" t="str">
        <f t="shared" si="81"/>
        <v>Gabon0</v>
      </c>
      <c r="AF283" s="378">
        <f t="shared" si="84"/>
        <v>0</v>
      </c>
      <c r="AG283" s="378" t="str">
        <f t="shared" si="82"/>
        <v>Autres0</v>
      </c>
    </row>
    <row r="284" spans="1:33" ht="30" x14ac:dyDescent="0.15">
      <c r="A284" s="117">
        <v>275</v>
      </c>
      <c r="B284" s="464" t="str">
        <f t="shared" si="73"/>
        <v>Autres0</v>
      </c>
      <c r="C284" s="358" t="str">
        <f t="shared" si="74"/>
        <v>Gabon0</v>
      </c>
      <c r="D284" s="193" t="str">
        <f t="shared" si="72"/>
        <v/>
      </c>
      <c r="E284" s="201"/>
      <c r="F284" s="200"/>
      <c r="G284" s="200"/>
      <c r="H284" s="380"/>
      <c r="I284" s="380"/>
      <c r="J284" s="397" t="str">
        <f t="shared" si="68"/>
        <v/>
      </c>
      <c r="K284" s="201"/>
      <c r="L284" s="200"/>
      <c r="M284" s="200"/>
      <c r="N284" s="380"/>
      <c r="O284" s="202"/>
      <c r="P284" s="203"/>
      <c r="Q284" s="202"/>
      <c r="R284" s="203"/>
      <c r="S284" s="200"/>
      <c r="T284" s="195"/>
      <c r="U284" s="212">
        <f t="shared" si="69"/>
        <v>0</v>
      </c>
      <c r="V284" s="212">
        <f t="shared" si="70"/>
        <v>0</v>
      </c>
      <c r="W284" s="212">
        <f t="shared" si="75"/>
        <v>0</v>
      </c>
      <c r="X284" s="212">
        <f t="shared" si="76"/>
        <v>0</v>
      </c>
      <c r="Y284" s="116">
        <f t="shared" si="77"/>
        <v>0</v>
      </c>
      <c r="Z284" s="116">
        <f t="shared" si="71"/>
        <v>0</v>
      </c>
      <c r="AA284" s="116">
        <f t="shared" si="78"/>
        <v>0</v>
      </c>
      <c r="AB284" s="116">
        <f t="shared" si="79"/>
        <v>0</v>
      </c>
      <c r="AC284" s="58" t="str">
        <f t="shared" si="80"/>
        <v>0</v>
      </c>
      <c r="AD284" s="378">
        <f t="shared" si="83"/>
        <v>0</v>
      </c>
      <c r="AE284" s="378" t="str">
        <f t="shared" si="81"/>
        <v>Gabon0</v>
      </c>
      <c r="AF284" s="378">
        <f t="shared" si="84"/>
        <v>0</v>
      </c>
      <c r="AG284" s="378" t="str">
        <f t="shared" si="82"/>
        <v>Autres0</v>
      </c>
    </row>
    <row r="285" spans="1:33" ht="30" x14ac:dyDescent="0.15">
      <c r="A285" s="117">
        <v>276</v>
      </c>
      <c r="B285" s="464" t="str">
        <f t="shared" si="73"/>
        <v>Autres0</v>
      </c>
      <c r="C285" s="358" t="str">
        <f t="shared" si="74"/>
        <v>Gabon0</v>
      </c>
      <c r="D285" s="193" t="str">
        <f t="shared" si="72"/>
        <v/>
      </c>
      <c r="E285" s="201"/>
      <c r="F285" s="200"/>
      <c r="G285" s="200"/>
      <c r="H285" s="380"/>
      <c r="I285" s="380"/>
      <c r="J285" s="397" t="str">
        <f t="shared" si="68"/>
        <v/>
      </c>
      <c r="K285" s="201"/>
      <c r="L285" s="200"/>
      <c r="M285" s="200"/>
      <c r="N285" s="380"/>
      <c r="O285" s="202"/>
      <c r="P285" s="203"/>
      <c r="Q285" s="202"/>
      <c r="R285" s="203"/>
      <c r="S285" s="200"/>
      <c r="T285" s="195"/>
      <c r="U285" s="212">
        <f t="shared" si="69"/>
        <v>0</v>
      </c>
      <c r="V285" s="212">
        <f t="shared" si="70"/>
        <v>0</v>
      </c>
      <c r="W285" s="212">
        <f t="shared" si="75"/>
        <v>0</v>
      </c>
      <c r="X285" s="212">
        <f t="shared" si="76"/>
        <v>0</v>
      </c>
      <c r="Y285" s="116">
        <f t="shared" si="77"/>
        <v>0</v>
      </c>
      <c r="Z285" s="116">
        <f t="shared" si="71"/>
        <v>0</v>
      </c>
      <c r="AA285" s="116">
        <f t="shared" si="78"/>
        <v>0</v>
      </c>
      <c r="AB285" s="116">
        <f t="shared" si="79"/>
        <v>0</v>
      </c>
      <c r="AC285" s="58" t="str">
        <f t="shared" si="80"/>
        <v>0</v>
      </c>
      <c r="AD285" s="378">
        <f t="shared" si="83"/>
        <v>0</v>
      </c>
      <c r="AE285" s="378" t="str">
        <f t="shared" si="81"/>
        <v>Gabon0</v>
      </c>
      <c r="AF285" s="378">
        <f t="shared" si="84"/>
        <v>0</v>
      </c>
      <c r="AG285" s="378" t="str">
        <f t="shared" si="82"/>
        <v>Autres0</v>
      </c>
    </row>
    <row r="286" spans="1:33" ht="30" x14ac:dyDescent="0.15">
      <c r="A286" s="117">
        <v>277</v>
      </c>
      <c r="B286" s="464" t="str">
        <f t="shared" si="73"/>
        <v>Autres0</v>
      </c>
      <c r="C286" s="358" t="str">
        <f t="shared" si="74"/>
        <v>Gabon0</v>
      </c>
      <c r="D286" s="193" t="str">
        <f t="shared" si="72"/>
        <v/>
      </c>
      <c r="E286" s="201"/>
      <c r="F286" s="200"/>
      <c r="G286" s="200"/>
      <c r="H286" s="380"/>
      <c r="I286" s="380"/>
      <c r="J286" s="397" t="str">
        <f t="shared" si="68"/>
        <v/>
      </c>
      <c r="K286" s="201"/>
      <c r="L286" s="200"/>
      <c r="M286" s="200"/>
      <c r="N286" s="380"/>
      <c r="O286" s="202"/>
      <c r="P286" s="203"/>
      <c r="Q286" s="202"/>
      <c r="R286" s="203"/>
      <c r="S286" s="200"/>
      <c r="T286" s="195"/>
      <c r="U286" s="212">
        <f t="shared" si="69"/>
        <v>0</v>
      </c>
      <c r="V286" s="212">
        <f t="shared" si="70"/>
        <v>0</v>
      </c>
      <c r="W286" s="212">
        <f t="shared" si="75"/>
        <v>0</v>
      </c>
      <c r="X286" s="212">
        <f t="shared" si="76"/>
        <v>0</v>
      </c>
      <c r="Y286" s="116">
        <f t="shared" si="77"/>
        <v>0</v>
      </c>
      <c r="Z286" s="116">
        <f t="shared" si="71"/>
        <v>0</v>
      </c>
      <c r="AA286" s="116">
        <f t="shared" si="78"/>
        <v>0</v>
      </c>
      <c r="AB286" s="116">
        <f t="shared" si="79"/>
        <v>0</v>
      </c>
      <c r="AC286" s="58" t="str">
        <f t="shared" si="80"/>
        <v>0</v>
      </c>
      <c r="AD286" s="378">
        <f t="shared" si="83"/>
        <v>0</v>
      </c>
      <c r="AE286" s="378" t="str">
        <f t="shared" si="81"/>
        <v>Gabon0</v>
      </c>
      <c r="AF286" s="378">
        <f t="shared" si="84"/>
        <v>0</v>
      </c>
      <c r="AG286" s="378" t="str">
        <f t="shared" si="82"/>
        <v>Autres0</v>
      </c>
    </row>
    <row r="287" spans="1:33" ht="30" x14ac:dyDescent="0.15">
      <c r="A287" s="117">
        <v>278</v>
      </c>
      <c r="B287" s="464" t="str">
        <f t="shared" si="73"/>
        <v>Autres0</v>
      </c>
      <c r="C287" s="358" t="str">
        <f t="shared" si="74"/>
        <v>Gabon0</v>
      </c>
      <c r="D287" s="193" t="str">
        <f t="shared" si="72"/>
        <v/>
      </c>
      <c r="E287" s="201"/>
      <c r="F287" s="200"/>
      <c r="G287" s="200"/>
      <c r="H287" s="380"/>
      <c r="I287" s="380"/>
      <c r="J287" s="397" t="str">
        <f t="shared" ref="J287:J350" si="85">IFERROR(VLOOKUP(I287,$BH$10:$BI$12,2,FALSE),"")</f>
        <v/>
      </c>
      <c r="K287" s="201"/>
      <c r="L287" s="200"/>
      <c r="M287" s="200"/>
      <c r="N287" s="380"/>
      <c r="O287" s="202"/>
      <c r="P287" s="203"/>
      <c r="Q287" s="202"/>
      <c r="R287" s="203"/>
      <c r="S287" s="200"/>
      <c r="T287" s="195"/>
      <c r="U287" s="212">
        <f t="shared" ref="U287:U350" si="86">IF(S287="Oui",T287*$U$5,0)</f>
        <v>0</v>
      </c>
      <c r="V287" s="212">
        <f t="shared" ref="V287:V350" si="87">IF(S287="Oui",0,T287*$V$5)</f>
        <v>0</v>
      </c>
      <c r="W287" s="212">
        <f t="shared" si="75"/>
        <v>0</v>
      </c>
      <c r="X287" s="212">
        <f t="shared" si="76"/>
        <v>0</v>
      </c>
      <c r="Y287" s="116">
        <f t="shared" si="77"/>
        <v>0</v>
      </c>
      <c r="Z287" s="116">
        <f t="shared" ref="Z287:Z350" si="88">Z286+Y287</f>
        <v>0</v>
      </c>
      <c r="AA287" s="116">
        <f t="shared" si="78"/>
        <v>0</v>
      </c>
      <c r="AB287" s="116">
        <f t="shared" si="79"/>
        <v>0</v>
      </c>
      <c r="AC287" s="58" t="str">
        <f t="shared" si="80"/>
        <v>0</v>
      </c>
      <c r="AD287" s="378">
        <f t="shared" si="83"/>
        <v>0</v>
      </c>
      <c r="AE287" s="378" t="str">
        <f t="shared" si="81"/>
        <v>Gabon0</v>
      </c>
      <c r="AF287" s="378">
        <f t="shared" si="84"/>
        <v>0</v>
      </c>
      <c r="AG287" s="378" t="str">
        <f t="shared" si="82"/>
        <v>Autres0</v>
      </c>
    </row>
    <row r="288" spans="1:33" ht="30" x14ac:dyDescent="0.15">
      <c r="A288" s="117">
        <v>279</v>
      </c>
      <c r="B288" s="464" t="str">
        <f t="shared" si="73"/>
        <v>Autres0</v>
      </c>
      <c r="C288" s="358" t="str">
        <f t="shared" si="74"/>
        <v>Gabon0</v>
      </c>
      <c r="D288" s="193" t="str">
        <f t="shared" si="72"/>
        <v/>
      </c>
      <c r="E288" s="201"/>
      <c r="F288" s="200"/>
      <c r="G288" s="200"/>
      <c r="H288" s="380"/>
      <c r="I288" s="380"/>
      <c r="J288" s="397" t="str">
        <f t="shared" si="85"/>
        <v/>
      </c>
      <c r="K288" s="201"/>
      <c r="L288" s="200"/>
      <c r="M288" s="200"/>
      <c r="N288" s="380"/>
      <c r="O288" s="202"/>
      <c r="P288" s="203"/>
      <c r="Q288" s="202"/>
      <c r="R288" s="203"/>
      <c r="S288" s="200"/>
      <c r="T288" s="195"/>
      <c r="U288" s="212">
        <f t="shared" si="86"/>
        <v>0</v>
      </c>
      <c r="V288" s="212">
        <f t="shared" si="87"/>
        <v>0</v>
      </c>
      <c r="W288" s="212">
        <f t="shared" si="75"/>
        <v>0</v>
      </c>
      <c r="X288" s="212">
        <f t="shared" si="76"/>
        <v>0</v>
      </c>
      <c r="Y288" s="116">
        <f t="shared" si="77"/>
        <v>0</v>
      </c>
      <c r="Z288" s="116">
        <f t="shared" si="88"/>
        <v>0</v>
      </c>
      <c r="AA288" s="116">
        <f t="shared" si="78"/>
        <v>0</v>
      </c>
      <c r="AB288" s="116">
        <f t="shared" si="79"/>
        <v>0</v>
      </c>
      <c r="AC288" s="58" t="str">
        <f t="shared" si="80"/>
        <v>0</v>
      </c>
      <c r="AD288" s="378">
        <f t="shared" si="83"/>
        <v>0</v>
      </c>
      <c r="AE288" s="378" t="str">
        <f t="shared" si="81"/>
        <v>Gabon0</v>
      </c>
      <c r="AF288" s="378">
        <f t="shared" si="84"/>
        <v>0</v>
      </c>
      <c r="AG288" s="378" t="str">
        <f t="shared" si="82"/>
        <v>Autres0</v>
      </c>
    </row>
    <row r="289" spans="1:33" ht="30" x14ac:dyDescent="0.15">
      <c r="A289" s="117">
        <v>280</v>
      </c>
      <c r="B289" s="464" t="str">
        <f t="shared" si="73"/>
        <v>Autres0</v>
      </c>
      <c r="C289" s="358" t="str">
        <f t="shared" si="74"/>
        <v>Gabon0</v>
      </c>
      <c r="D289" s="193" t="str">
        <f t="shared" si="72"/>
        <v/>
      </c>
      <c r="E289" s="201"/>
      <c r="F289" s="200"/>
      <c r="G289" s="200"/>
      <c r="H289" s="380"/>
      <c r="I289" s="380"/>
      <c r="J289" s="397" t="str">
        <f t="shared" si="85"/>
        <v/>
      </c>
      <c r="K289" s="201"/>
      <c r="L289" s="200"/>
      <c r="M289" s="200"/>
      <c r="N289" s="380"/>
      <c r="O289" s="202"/>
      <c r="P289" s="203"/>
      <c r="Q289" s="202"/>
      <c r="R289" s="203"/>
      <c r="S289" s="200"/>
      <c r="T289" s="195"/>
      <c r="U289" s="212">
        <f t="shared" si="86"/>
        <v>0</v>
      </c>
      <c r="V289" s="212">
        <f t="shared" si="87"/>
        <v>0</v>
      </c>
      <c r="W289" s="212">
        <f t="shared" si="75"/>
        <v>0</v>
      </c>
      <c r="X289" s="212">
        <f t="shared" si="76"/>
        <v>0</v>
      </c>
      <c r="Y289" s="116">
        <f t="shared" si="77"/>
        <v>0</v>
      </c>
      <c r="Z289" s="116">
        <f t="shared" si="88"/>
        <v>0</v>
      </c>
      <c r="AA289" s="116">
        <f t="shared" si="78"/>
        <v>0</v>
      </c>
      <c r="AB289" s="116">
        <f t="shared" si="79"/>
        <v>0</v>
      </c>
      <c r="AC289" s="58" t="str">
        <f t="shared" si="80"/>
        <v>0</v>
      </c>
      <c r="AD289" s="378">
        <f t="shared" si="83"/>
        <v>0</v>
      </c>
      <c r="AE289" s="378" t="str">
        <f t="shared" si="81"/>
        <v>Gabon0</v>
      </c>
      <c r="AF289" s="378">
        <f t="shared" si="84"/>
        <v>0</v>
      </c>
      <c r="AG289" s="378" t="str">
        <f t="shared" si="82"/>
        <v>Autres0</v>
      </c>
    </row>
    <row r="290" spans="1:33" ht="30" x14ac:dyDescent="0.15">
      <c r="A290" s="117">
        <v>281</v>
      </c>
      <c r="B290" s="464" t="str">
        <f t="shared" si="73"/>
        <v>Autres0</v>
      </c>
      <c r="C290" s="358" t="str">
        <f t="shared" si="74"/>
        <v>Gabon0</v>
      </c>
      <c r="D290" s="193" t="str">
        <f t="shared" si="72"/>
        <v/>
      </c>
      <c r="E290" s="201"/>
      <c r="F290" s="200"/>
      <c r="G290" s="200"/>
      <c r="H290" s="380"/>
      <c r="I290" s="380"/>
      <c r="J290" s="397" t="str">
        <f t="shared" si="85"/>
        <v/>
      </c>
      <c r="K290" s="201"/>
      <c r="L290" s="200"/>
      <c r="M290" s="200"/>
      <c r="N290" s="380"/>
      <c r="O290" s="202"/>
      <c r="P290" s="203"/>
      <c r="Q290" s="202"/>
      <c r="R290" s="203"/>
      <c r="S290" s="200"/>
      <c r="T290" s="195"/>
      <c r="U290" s="212">
        <f t="shared" si="86"/>
        <v>0</v>
      </c>
      <c r="V290" s="212">
        <f t="shared" si="87"/>
        <v>0</v>
      </c>
      <c r="W290" s="212">
        <f t="shared" si="75"/>
        <v>0</v>
      </c>
      <c r="X290" s="212">
        <f t="shared" si="76"/>
        <v>0</v>
      </c>
      <c r="Y290" s="116">
        <f t="shared" si="77"/>
        <v>0</v>
      </c>
      <c r="Z290" s="116">
        <f t="shared" si="88"/>
        <v>0</v>
      </c>
      <c r="AA290" s="116">
        <f t="shared" si="78"/>
        <v>0</v>
      </c>
      <c r="AB290" s="116">
        <f t="shared" si="79"/>
        <v>0</v>
      </c>
      <c r="AC290" s="58" t="str">
        <f t="shared" si="80"/>
        <v>0</v>
      </c>
      <c r="AD290" s="378">
        <f t="shared" si="83"/>
        <v>0</v>
      </c>
      <c r="AE290" s="378" t="str">
        <f t="shared" si="81"/>
        <v>Gabon0</v>
      </c>
      <c r="AF290" s="378">
        <f t="shared" si="84"/>
        <v>0</v>
      </c>
      <c r="AG290" s="378" t="str">
        <f t="shared" si="82"/>
        <v>Autres0</v>
      </c>
    </row>
    <row r="291" spans="1:33" ht="30" x14ac:dyDescent="0.15">
      <c r="A291" s="117">
        <v>282</v>
      </c>
      <c r="B291" s="464" t="str">
        <f t="shared" si="73"/>
        <v>Autres0</v>
      </c>
      <c r="C291" s="358" t="str">
        <f t="shared" si="74"/>
        <v>Gabon0</v>
      </c>
      <c r="D291" s="193" t="str">
        <f t="shared" si="72"/>
        <v/>
      </c>
      <c r="E291" s="201"/>
      <c r="F291" s="200"/>
      <c r="G291" s="200"/>
      <c r="H291" s="380"/>
      <c r="I291" s="380"/>
      <c r="J291" s="397" t="str">
        <f t="shared" si="85"/>
        <v/>
      </c>
      <c r="K291" s="201"/>
      <c r="L291" s="200"/>
      <c r="M291" s="200"/>
      <c r="N291" s="380"/>
      <c r="O291" s="202"/>
      <c r="P291" s="203"/>
      <c r="Q291" s="202"/>
      <c r="R291" s="203"/>
      <c r="S291" s="200"/>
      <c r="T291" s="195"/>
      <c r="U291" s="212">
        <f t="shared" si="86"/>
        <v>0</v>
      </c>
      <c r="V291" s="212">
        <f t="shared" si="87"/>
        <v>0</v>
      </c>
      <c r="W291" s="212">
        <f t="shared" si="75"/>
        <v>0</v>
      </c>
      <c r="X291" s="212">
        <f t="shared" si="76"/>
        <v>0</v>
      </c>
      <c r="Y291" s="116">
        <f t="shared" si="77"/>
        <v>0</v>
      </c>
      <c r="Z291" s="116">
        <f t="shared" si="88"/>
        <v>0</v>
      </c>
      <c r="AA291" s="116">
        <f t="shared" si="78"/>
        <v>0</v>
      </c>
      <c r="AB291" s="116">
        <f t="shared" si="79"/>
        <v>0</v>
      </c>
      <c r="AC291" s="58" t="str">
        <f t="shared" si="80"/>
        <v>0</v>
      </c>
      <c r="AD291" s="378">
        <f t="shared" si="83"/>
        <v>0</v>
      </c>
      <c r="AE291" s="378" t="str">
        <f t="shared" si="81"/>
        <v>Gabon0</v>
      </c>
      <c r="AF291" s="378">
        <f t="shared" si="84"/>
        <v>0</v>
      </c>
      <c r="AG291" s="378" t="str">
        <f t="shared" si="82"/>
        <v>Autres0</v>
      </c>
    </row>
    <row r="292" spans="1:33" ht="30" x14ac:dyDescent="0.15">
      <c r="A292" s="117">
        <v>283</v>
      </c>
      <c r="B292" s="464" t="str">
        <f t="shared" si="73"/>
        <v>Autres0</v>
      </c>
      <c r="C292" s="358" t="str">
        <f t="shared" si="74"/>
        <v>Gabon0</v>
      </c>
      <c r="D292" s="193" t="str">
        <f t="shared" si="72"/>
        <v/>
      </c>
      <c r="E292" s="201"/>
      <c r="F292" s="200"/>
      <c r="G292" s="200"/>
      <c r="H292" s="380"/>
      <c r="I292" s="380"/>
      <c r="J292" s="397" t="str">
        <f t="shared" si="85"/>
        <v/>
      </c>
      <c r="K292" s="201"/>
      <c r="L292" s="200"/>
      <c r="M292" s="200"/>
      <c r="N292" s="380"/>
      <c r="O292" s="202"/>
      <c r="P292" s="203"/>
      <c r="Q292" s="202"/>
      <c r="R292" s="203"/>
      <c r="S292" s="200"/>
      <c r="T292" s="195"/>
      <c r="U292" s="212">
        <f t="shared" si="86"/>
        <v>0</v>
      </c>
      <c r="V292" s="212">
        <f t="shared" si="87"/>
        <v>0</v>
      </c>
      <c r="W292" s="212">
        <f t="shared" si="75"/>
        <v>0</v>
      </c>
      <c r="X292" s="212">
        <f t="shared" si="76"/>
        <v>0</v>
      </c>
      <c r="Y292" s="116">
        <f t="shared" si="77"/>
        <v>0</v>
      </c>
      <c r="Z292" s="116">
        <f t="shared" si="88"/>
        <v>0</v>
      </c>
      <c r="AA292" s="116">
        <f t="shared" si="78"/>
        <v>0</v>
      </c>
      <c r="AB292" s="116">
        <f t="shared" si="79"/>
        <v>0</v>
      </c>
      <c r="AC292" s="58" t="str">
        <f t="shared" si="80"/>
        <v>0</v>
      </c>
      <c r="AD292" s="378">
        <f t="shared" si="83"/>
        <v>0</v>
      </c>
      <c r="AE292" s="378" t="str">
        <f t="shared" si="81"/>
        <v>Gabon0</v>
      </c>
      <c r="AF292" s="378">
        <f t="shared" si="84"/>
        <v>0</v>
      </c>
      <c r="AG292" s="378" t="str">
        <f t="shared" si="82"/>
        <v>Autres0</v>
      </c>
    </row>
    <row r="293" spans="1:33" ht="30" x14ac:dyDescent="0.15">
      <c r="A293" s="117">
        <v>284</v>
      </c>
      <c r="B293" s="464" t="str">
        <f t="shared" si="73"/>
        <v>Autres0</v>
      </c>
      <c r="C293" s="358" t="str">
        <f t="shared" si="74"/>
        <v>Gabon0</v>
      </c>
      <c r="D293" s="193" t="str">
        <f t="shared" si="72"/>
        <v/>
      </c>
      <c r="E293" s="201"/>
      <c r="F293" s="200"/>
      <c r="G293" s="200"/>
      <c r="H293" s="380"/>
      <c r="I293" s="380"/>
      <c r="J293" s="397" t="str">
        <f t="shared" si="85"/>
        <v/>
      </c>
      <c r="K293" s="201"/>
      <c r="L293" s="200"/>
      <c r="M293" s="200"/>
      <c r="N293" s="380"/>
      <c r="O293" s="202"/>
      <c r="P293" s="203"/>
      <c r="Q293" s="202"/>
      <c r="R293" s="203"/>
      <c r="S293" s="200"/>
      <c r="T293" s="195"/>
      <c r="U293" s="212">
        <f t="shared" si="86"/>
        <v>0</v>
      </c>
      <c r="V293" s="212">
        <f t="shared" si="87"/>
        <v>0</v>
      </c>
      <c r="W293" s="212">
        <f t="shared" si="75"/>
        <v>0</v>
      </c>
      <c r="X293" s="212">
        <f t="shared" si="76"/>
        <v>0</v>
      </c>
      <c r="Y293" s="116">
        <f t="shared" si="77"/>
        <v>0</v>
      </c>
      <c r="Z293" s="116">
        <f t="shared" si="88"/>
        <v>0</v>
      </c>
      <c r="AA293" s="116">
        <f t="shared" si="78"/>
        <v>0</v>
      </c>
      <c r="AB293" s="116">
        <f t="shared" si="79"/>
        <v>0</v>
      </c>
      <c r="AC293" s="58" t="str">
        <f t="shared" si="80"/>
        <v>0</v>
      </c>
      <c r="AD293" s="378">
        <f t="shared" si="83"/>
        <v>0</v>
      </c>
      <c r="AE293" s="378" t="str">
        <f t="shared" si="81"/>
        <v>Gabon0</v>
      </c>
      <c r="AF293" s="378">
        <f t="shared" si="84"/>
        <v>0</v>
      </c>
      <c r="AG293" s="378" t="str">
        <f t="shared" si="82"/>
        <v>Autres0</v>
      </c>
    </row>
    <row r="294" spans="1:33" ht="30" x14ac:dyDescent="0.15">
      <c r="A294" s="117">
        <v>285</v>
      </c>
      <c r="B294" s="464" t="str">
        <f t="shared" si="73"/>
        <v>Autres0</v>
      </c>
      <c r="C294" s="358" t="str">
        <f t="shared" si="74"/>
        <v>Gabon0</v>
      </c>
      <c r="D294" s="193" t="str">
        <f t="shared" si="72"/>
        <v/>
      </c>
      <c r="E294" s="201"/>
      <c r="F294" s="200"/>
      <c r="G294" s="200"/>
      <c r="H294" s="380"/>
      <c r="I294" s="380"/>
      <c r="J294" s="397" t="str">
        <f t="shared" si="85"/>
        <v/>
      </c>
      <c r="K294" s="201"/>
      <c r="L294" s="200"/>
      <c r="M294" s="200"/>
      <c r="N294" s="380"/>
      <c r="O294" s="202"/>
      <c r="P294" s="203"/>
      <c r="Q294" s="202"/>
      <c r="R294" s="203"/>
      <c r="S294" s="200"/>
      <c r="T294" s="195"/>
      <c r="U294" s="212">
        <f t="shared" si="86"/>
        <v>0</v>
      </c>
      <c r="V294" s="212">
        <f t="shared" si="87"/>
        <v>0</v>
      </c>
      <c r="W294" s="212">
        <f t="shared" si="75"/>
        <v>0</v>
      </c>
      <c r="X294" s="212">
        <f t="shared" si="76"/>
        <v>0</v>
      </c>
      <c r="Y294" s="116">
        <f t="shared" si="77"/>
        <v>0</v>
      </c>
      <c r="Z294" s="116">
        <f t="shared" si="88"/>
        <v>0</v>
      </c>
      <c r="AA294" s="116">
        <f t="shared" si="78"/>
        <v>0</v>
      </c>
      <c r="AB294" s="116">
        <f t="shared" si="79"/>
        <v>0</v>
      </c>
      <c r="AC294" s="58" t="str">
        <f t="shared" si="80"/>
        <v>0</v>
      </c>
      <c r="AD294" s="378">
        <f t="shared" si="83"/>
        <v>0</v>
      </c>
      <c r="AE294" s="378" t="str">
        <f t="shared" si="81"/>
        <v>Gabon0</v>
      </c>
      <c r="AF294" s="378">
        <f t="shared" si="84"/>
        <v>0</v>
      </c>
      <c r="AG294" s="378" t="str">
        <f t="shared" si="82"/>
        <v>Autres0</v>
      </c>
    </row>
    <row r="295" spans="1:33" ht="30" x14ac:dyDescent="0.15">
      <c r="A295" s="117">
        <v>286</v>
      </c>
      <c r="B295" s="464" t="str">
        <f t="shared" si="73"/>
        <v>Autres0</v>
      </c>
      <c r="C295" s="358" t="str">
        <f t="shared" si="74"/>
        <v>Gabon0</v>
      </c>
      <c r="D295" s="193" t="str">
        <f t="shared" si="72"/>
        <v/>
      </c>
      <c r="E295" s="201"/>
      <c r="F295" s="200"/>
      <c r="G295" s="200"/>
      <c r="H295" s="380"/>
      <c r="I295" s="380"/>
      <c r="J295" s="397" t="str">
        <f t="shared" si="85"/>
        <v/>
      </c>
      <c r="K295" s="201"/>
      <c r="L295" s="200"/>
      <c r="M295" s="200"/>
      <c r="N295" s="380"/>
      <c r="O295" s="202"/>
      <c r="P295" s="203"/>
      <c r="Q295" s="202"/>
      <c r="R295" s="203"/>
      <c r="S295" s="200"/>
      <c r="T295" s="195"/>
      <c r="U295" s="212">
        <f t="shared" si="86"/>
        <v>0</v>
      </c>
      <c r="V295" s="212">
        <f t="shared" si="87"/>
        <v>0</v>
      </c>
      <c r="W295" s="212">
        <f t="shared" si="75"/>
        <v>0</v>
      </c>
      <c r="X295" s="212">
        <f t="shared" si="76"/>
        <v>0</v>
      </c>
      <c r="Y295" s="116">
        <f t="shared" si="77"/>
        <v>0</v>
      </c>
      <c r="Z295" s="116">
        <f t="shared" si="88"/>
        <v>0</v>
      </c>
      <c r="AA295" s="116">
        <f t="shared" si="78"/>
        <v>0</v>
      </c>
      <c r="AB295" s="116">
        <f t="shared" si="79"/>
        <v>0</v>
      </c>
      <c r="AC295" s="58" t="str">
        <f t="shared" si="80"/>
        <v>0</v>
      </c>
      <c r="AD295" s="378">
        <f t="shared" si="83"/>
        <v>0</v>
      </c>
      <c r="AE295" s="378" t="str">
        <f t="shared" si="81"/>
        <v>Gabon0</v>
      </c>
      <c r="AF295" s="378">
        <f t="shared" si="84"/>
        <v>0</v>
      </c>
      <c r="AG295" s="378" t="str">
        <f t="shared" si="82"/>
        <v>Autres0</v>
      </c>
    </row>
    <row r="296" spans="1:33" ht="30" x14ac:dyDescent="0.15">
      <c r="A296" s="117">
        <v>287</v>
      </c>
      <c r="B296" s="464" t="str">
        <f t="shared" si="73"/>
        <v>Autres0</v>
      </c>
      <c r="C296" s="358" t="str">
        <f t="shared" si="74"/>
        <v>Gabon0</v>
      </c>
      <c r="D296" s="193" t="str">
        <f t="shared" si="72"/>
        <v/>
      </c>
      <c r="E296" s="201"/>
      <c r="F296" s="200"/>
      <c r="G296" s="200"/>
      <c r="H296" s="380"/>
      <c r="I296" s="380"/>
      <c r="J296" s="397" t="str">
        <f t="shared" si="85"/>
        <v/>
      </c>
      <c r="K296" s="201"/>
      <c r="L296" s="200"/>
      <c r="M296" s="200"/>
      <c r="N296" s="380"/>
      <c r="O296" s="202"/>
      <c r="P296" s="203"/>
      <c r="Q296" s="202"/>
      <c r="R296" s="203"/>
      <c r="S296" s="200"/>
      <c r="T296" s="195"/>
      <c r="U296" s="212">
        <f t="shared" si="86"/>
        <v>0</v>
      </c>
      <c r="V296" s="212">
        <f t="shared" si="87"/>
        <v>0</v>
      </c>
      <c r="W296" s="212">
        <f t="shared" si="75"/>
        <v>0</v>
      </c>
      <c r="X296" s="212">
        <f t="shared" si="76"/>
        <v>0</v>
      </c>
      <c r="Y296" s="116">
        <f t="shared" si="77"/>
        <v>0</v>
      </c>
      <c r="Z296" s="116">
        <f t="shared" si="88"/>
        <v>0</v>
      </c>
      <c r="AA296" s="116">
        <f t="shared" si="78"/>
        <v>0</v>
      </c>
      <c r="AB296" s="116">
        <f t="shared" si="79"/>
        <v>0</v>
      </c>
      <c r="AC296" s="58" t="str">
        <f t="shared" si="80"/>
        <v>0</v>
      </c>
      <c r="AD296" s="378">
        <f t="shared" si="83"/>
        <v>0</v>
      </c>
      <c r="AE296" s="378" t="str">
        <f t="shared" si="81"/>
        <v>Gabon0</v>
      </c>
      <c r="AF296" s="378">
        <f t="shared" si="84"/>
        <v>0</v>
      </c>
      <c r="AG296" s="378" t="str">
        <f t="shared" si="82"/>
        <v>Autres0</v>
      </c>
    </row>
    <row r="297" spans="1:33" ht="30" x14ac:dyDescent="0.15">
      <c r="A297" s="117">
        <v>288</v>
      </c>
      <c r="B297" s="464" t="str">
        <f t="shared" si="73"/>
        <v>Autres0</v>
      </c>
      <c r="C297" s="358" t="str">
        <f t="shared" si="74"/>
        <v>Gabon0</v>
      </c>
      <c r="D297" s="193" t="str">
        <f t="shared" si="72"/>
        <v/>
      </c>
      <c r="E297" s="201"/>
      <c r="F297" s="200"/>
      <c r="G297" s="200"/>
      <c r="H297" s="380"/>
      <c r="I297" s="380"/>
      <c r="J297" s="397" t="str">
        <f t="shared" si="85"/>
        <v/>
      </c>
      <c r="K297" s="201"/>
      <c r="L297" s="200"/>
      <c r="M297" s="200"/>
      <c r="N297" s="380"/>
      <c r="O297" s="202"/>
      <c r="P297" s="203"/>
      <c r="Q297" s="202"/>
      <c r="R297" s="203"/>
      <c r="S297" s="200"/>
      <c r="T297" s="195"/>
      <c r="U297" s="212">
        <f t="shared" si="86"/>
        <v>0</v>
      </c>
      <c r="V297" s="212">
        <f t="shared" si="87"/>
        <v>0</v>
      </c>
      <c r="W297" s="212">
        <f t="shared" si="75"/>
        <v>0</v>
      </c>
      <c r="X297" s="212">
        <f t="shared" si="76"/>
        <v>0</v>
      </c>
      <c r="Y297" s="116">
        <f t="shared" si="77"/>
        <v>0</v>
      </c>
      <c r="Z297" s="116">
        <f t="shared" si="88"/>
        <v>0</v>
      </c>
      <c r="AA297" s="116">
        <f t="shared" si="78"/>
        <v>0</v>
      </c>
      <c r="AB297" s="116">
        <f t="shared" si="79"/>
        <v>0</v>
      </c>
      <c r="AC297" s="58" t="str">
        <f t="shared" si="80"/>
        <v>0</v>
      </c>
      <c r="AD297" s="378">
        <f t="shared" si="83"/>
        <v>0</v>
      </c>
      <c r="AE297" s="378" t="str">
        <f t="shared" si="81"/>
        <v>Gabon0</v>
      </c>
      <c r="AF297" s="378">
        <f t="shared" si="84"/>
        <v>0</v>
      </c>
      <c r="AG297" s="378" t="str">
        <f t="shared" si="82"/>
        <v>Autres0</v>
      </c>
    </row>
    <row r="298" spans="1:33" ht="30" x14ac:dyDescent="0.15">
      <c r="A298" s="117">
        <v>289</v>
      </c>
      <c r="B298" s="464" t="str">
        <f t="shared" si="73"/>
        <v>Autres0</v>
      </c>
      <c r="C298" s="358" t="str">
        <f t="shared" si="74"/>
        <v>Gabon0</v>
      </c>
      <c r="D298" s="193" t="str">
        <f t="shared" si="72"/>
        <v/>
      </c>
      <c r="E298" s="201"/>
      <c r="F298" s="200"/>
      <c r="G298" s="200"/>
      <c r="H298" s="380"/>
      <c r="I298" s="380"/>
      <c r="J298" s="397" t="str">
        <f t="shared" si="85"/>
        <v/>
      </c>
      <c r="K298" s="201"/>
      <c r="L298" s="200"/>
      <c r="M298" s="200"/>
      <c r="N298" s="380"/>
      <c r="O298" s="202"/>
      <c r="P298" s="203"/>
      <c r="Q298" s="202"/>
      <c r="R298" s="203"/>
      <c r="S298" s="200"/>
      <c r="T298" s="195"/>
      <c r="U298" s="212">
        <f t="shared" si="86"/>
        <v>0</v>
      </c>
      <c r="V298" s="212">
        <f t="shared" si="87"/>
        <v>0</v>
      </c>
      <c r="W298" s="212">
        <f t="shared" si="75"/>
        <v>0</v>
      </c>
      <c r="X298" s="212">
        <f t="shared" si="76"/>
        <v>0</v>
      </c>
      <c r="Y298" s="116">
        <f t="shared" si="77"/>
        <v>0</v>
      </c>
      <c r="Z298" s="116">
        <f t="shared" si="88"/>
        <v>0</v>
      </c>
      <c r="AA298" s="116">
        <f t="shared" si="78"/>
        <v>0</v>
      </c>
      <c r="AB298" s="116">
        <f t="shared" si="79"/>
        <v>0</v>
      </c>
      <c r="AC298" s="58" t="str">
        <f t="shared" si="80"/>
        <v>0</v>
      </c>
      <c r="AD298" s="378">
        <f t="shared" si="83"/>
        <v>0</v>
      </c>
      <c r="AE298" s="378" t="str">
        <f t="shared" si="81"/>
        <v>Gabon0</v>
      </c>
      <c r="AF298" s="378">
        <f t="shared" si="84"/>
        <v>0</v>
      </c>
      <c r="AG298" s="378" t="str">
        <f t="shared" si="82"/>
        <v>Autres0</v>
      </c>
    </row>
    <row r="299" spans="1:33" ht="30" x14ac:dyDescent="0.15">
      <c r="A299" s="117">
        <v>290</v>
      </c>
      <c r="B299" s="464" t="str">
        <f t="shared" si="73"/>
        <v>Autres0</v>
      </c>
      <c r="C299" s="358" t="str">
        <f t="shared" si="74"/>
        <v>Gabon0</v>
      </c>
      <c r="D299" s="193" t="str">
        <f t="shared" si="72"/>
        <v/>
      </c>
      <c r="E299" s="201"/>
      <c r="F299" s="200"/>
      <c r="G299" s="200"/>
      <c r="H299" s="380"/>
      <c r="I299" s="380"/>
      <c r="J299" s="397" t="str">
        <f t="shared" si="85"/>
        <v/>
      </c>
      <c r="K299" s="201"/>
      <c r="L299" s="200"/>
      <c r="M299" s="200"/>
      <c r="N299" s="380"/>
      <c r="O299" s="202"/>
      <c r="P299" s="203"/>
      <c r="Q299" s="202"/>
      <c r="R299" s="203"/>
      <c r="S299" s="200"/>
      <c r="T299" s="195"/>
      <c r="U299" s="212">
        <f t="shared" si="86"/>
        <v>0</v>
      </c>
      <c r="V299" s="212">
        <f t="shared" si="87"/>
        <v>0</v>
      </c>
      <c r="W299" s="212">
        <f t="shared" si="75"/>
        <v>0</v>
      </c>
      <c r="X299" s="212">
        <f t="shared" si="76"/>
        <v>0</v>
      </c>
      <c r="Y299" s="116">
        <f t="shared" si="77"/>
        <v>0</v>
      </c>
      <c r="Z299" s="116">
        <f t="shared" si="88"/>
        <v>0</v>
      </c>
      <c r="AA299" s="116">
        <f t="shared" si="78"/>
        <v>0</v>
      </c>
      <c r="AB299" s="116">
        <f t="shared" si="79"/>
        <v>0</v>
      </c>
      <c r="AC299" s="58" t="str">
        <f t="shared" si="80"/>
        <v>0</v>
      </c>
      <c r="AD299" s="378">
        <f t="shared" si="83"/>
        <v>0</v>
      </c>
      <c r="AE299" s="378" t="str">
        <f t="shared" si="81"/>
        <v>Gabon0</v>
      </c>
      <c r="AF299" s="378">
        <f t="shared" si="84"/>
        <v>0</v>
      </c>
      <c r="AG299" s="378" t="str">
        <f t="shared" si="82"/>
        <v>Autres0</v>
      </c>
    </row>
    <row r="300" spans="1:33" ht="30" x14ac:dyDescent="0.15">
      <c r="A300" s="117">
        <v>291</v>
      </c>
      <c r="B300" s="464" t="str">
        <f t="shared" si="73"/>
        <v>Autres0</v>
      </c>
      <c r="C300" s="358" t="str">
        <f t="shared" si="74"/>
        <v>Gabon0</v>
      </c>
      <c r="D300" s="193" t="str">
        <f t="shared" si="72"/>
        <v/>
      </c>
      <c r="E300" s="201"/>
      <c r="F300" s="200"/>
      <c r="G300" s="200"/>
      <c r="H300" s="380"/>
      <c r="I300" s="380"/>
      <c r="J300" s="397" t="str">
        <f t="shared" si="85"/>
        <v/>
      </c>
      <c r="K300" s="201"/>
      <c r="L300" s="200"/>
      <c r="M300" s="200"/>
      <c r="N300" s="380"/>
      <c r="O300" s="202"/>
      <c r="P300" s="203"/>
      <c r="Q300" s="202"/>
      <c r="R300" s="203"/>
      <c r="S300" s="200"/>
      <c r="T300" s="195"/>
      <c r="U300" s="212">
        <f t="shared" si="86"/>
        <v>0</v>
      </c>
      <c r="V300" s="212">
        <f t="shared" si="87"/>
        <v>0</v>
      </c>
      <c r="W300" s="212">
        <f t="shared" si="75"/>
        <v>0</v>
      </c>
      <c r="X300" s="212">
        <f t="shared" si="76"/>
        <v>0</v>
      </c>
      <c r="Y300" s="116">
        <f t="shared" si="77"/>
        <v>0</v>
      </c>
      <c r="Z300" s="116">
        <f t="shared" si="88"/>
        <v>0</v>
      </c>
      <c r="AA300" s="116">
        <f t="shared" si="78"/>
        <v>0</v>
      </c>
      <c r="AB300" s="116">
        <f t="shared" si="79"/>
        <v>0</v>
      </c>
      <c r="AC300" s="58" t="str">
        <f t="shared" si="80"/>
        <v>0</v>
      </c>
      <c r="AD300" s="378">
        <f t="shared" si="83"/>
        <v>0</v>
      </c>
      <c r="AE300" s="378" t="str">
        <f t="shared" si="81"/>
        <v>Gabon0</v>
      </c>
      <c r="AF300" s="378">
        <f t="shared" si="84"/>
        <v>0</v>
      </c>
      <c r="AG300" s="378" t="str">
        <f t="shared" si="82"/>
        <v>Autres0</v>
      </c>
    </row>
    <row r="301" spans="1:33" ht="30" x14ac:dyDescent="0.15">
      <c r="A301" s="117">
        <v>292</v>
      </c>
      <c r="B301" s="464" t="str">
        <f t="shared" si="73"/>
        <v>Autres0</v>
      </c>
      <c r="C301" s="358" t="str">
        <f t="shared" si="74"/>
        <v>Gabon0</v>
      </c>
      <c r="D301" s="193" t="str">
        <f t="shared" si="72"/>
        <v/>
      </c>
      <c r="E301" s="201"/>
      <c r="F301" s="200"/>
      <c r="G301" s="200"/>
      <c r="H301" s="380"/>
      <c r="I301" s="380"/>
      <c r="J301" s="397" t="str">
        <f t="shared" si="85"/>
        <v/>
      </c>
      <c r="K301" s="201"/>
      <c r="L301" s="200"/>
      <c r="M301" s="200"/>
      <c r="N301" s="380"/>
      <c r="O301" s="202"/>
      <c r="P301" s="203"/>
      <c r="Q301" s="202"/>
      <c r="R301" s="203"/>
      <c r="S301" s="200"/>
      <c r="T301" s="195"/>
      <c r="U301" s="212">
        <f t="shared" si="86"/>
        <v>0</v>
      </c>
      <c r="V301" s="212">
        <f t="shared" si="87"/>
        <v>0</v>
      </c>
      <c r="W301" s="212">
        <f t="shared" si="75"/>
        <v>0</v>
      </c>
      <c r="X301" s="212">
        <f t="shared" si="76"/>
        <v>0</v>
      </c>
      <c r="Y301" s="116">
        <f t="shared" si="77"/>
        <v>0</v>
      </c>
      <c r="Z301" s="116">
        <f t="shared" si="88"/>
        <v>0</v>
      </c>
      <c r="AA301" s="116">
        <f t="shared" si="78"/>
        <v>0</v>
      </c>
      <c r="AB301" s="116">
        <f t="shared" si="79"/>
        <v>0</v>
      </c>
      <c r="AC301" s="58" t="str">
        <f t="shared" si="80"/>
        <v>0</v>
      </c>
      <c r="AD301" s="378">
        <f t="shared" si="83"/>
        <v>0</v>
      </c>
      <c r="AE301" s="378" t="str">
        <f t="shared" si="81"/>
        <v>Gabon0</v>
      </c>
      <c r="AF301" s="378">
        <f t="shared" si="84"/>
        <v>0</v>
      </c>
      <c r="AG301" s="378" t="str">
        <f t="shared" si="82"/>
        <v>Autres0</v>
      </c>
    </row>
    <row r="302" spans="1:33" ht="30" x14ac:dyDescent="0.15">
      <c r="A302" s="117">
        <v>293</v>
      </c>
      <c r="B302" s="464" t="str">
        <f t="shared" si="73"/>
        <v>Autres0</v>
      </c>
      <c r="C302" s="358" t="str">
        <f t="shared" si="74"/>
        <v>Gabon0</v>
      </c>
      <c r="D302" s="193" t="str">
        <f t="shared" si="72"/>
        <v/>
      </c>
      <c r="E302" s="201"/>
      <c r="F302" s="200"/>
      <c r="G302" s="200"/>
      <c r="H302" s="380"/>
      <c r="I302" s="380"/>
      <c r="J302" s="397" t="str">
        <f t="shared" si="85"/>
        <v/>
      </c>
      <c r="K302" s="201"/>
      <c r="L302" s="200"/>
      <c r="M302" s="200"/>
      <c r="N302" s="380"/>
      <c r="O302" s="202"/>
      <c r="P302" s="203"/>
      <c r="Q302" s="202"/>
      <c r="R302" s="203"/>
      <c r="S302" s="200"/>
      <c r="T302" s="195"/>
      <c r="U302" s="212">
        <f t="shared" si="86"/>
        <v>0</v>
      </c>
      <c r="V302" s="212">
        <f t="shared" si="87"/>
        <v>0</v>
      </c>
      <c r="W302" s="212">
        <f t="shared" si="75"/>
        <v>0</v>
      </c>
      <c r="X302" s="212">
        <f t="shared" si="76"/>
        <v>0</v>
      </c>
      <c r="Y302" s="116">
        <f t="shared" si="77"/>
        <v>0</v>
      </c>
      <c r="Z302" s="116">
        <f t="shared" si="88"/>
        <v>0</v>
      </c>
      <c r="AA302" s="116">
        <f t="shared" si="78"/>
        <v>0</v>
      </c>
      <c r="AB302" s="116">
        <f t="shared" si="79"/>
        <v>0</v>
      </c>
      <c r="AC302" s="58" t="str">
        <f t="shared" si="80"/>
        <v>0</v>
      </c>
      <c r="AD302" s="378">
        <f t="shared" si="83"/>
        <v>0</v>
      </c>
      <c r="AE302" s="378" t="str">
        <f t="shared" si="81"/>
        <v>Gabon0</v>
      </c>
      <c r="AF302" s="378">
        <f t="shared" si="84"/>
        <v>0</v>
      </c>
      <c r="AG302" s="378" t="str">
        <f t="shared" si="82"/>
        <v>Autres0</v>
      </c>
    </row>
    <row r="303" spans="1:33" ht="30" x14ac:dyDescent="0.15">
      <c r="A303" s="117">
        <v>294</v>
      </c>
      <c r="B303" s="464" t="str">
        <f t="shared" si="73"/>
        <v>Autres0</v>
      </c>
      <c r="C303" s="358" t="str">
        <f t="shared" si="74"/>
        <v>Gabon0</v>
      </c>
      <c r="D303" s="193" t="str">
        <f t="shared" si="72"/>
        <v/>
      </c>
      <c r="E303" s="201"/>
      <c r="F303" s="200"/>
      <c r="G303" s="200"/>
      <c r="H303" s="380"/>
      <c r="I303" s="380"/>
      <c r="J303" s="397" t="str">
        <f t="shared" si="85"/>
        <v/>
      </c>
      <c r="K303" s="201"/>
      <c r="L303" s="200"/>
      <c r="M303" s="200"/>
      <c r="N303" s="380"/>
      <c r="O303" s="202"/>
      <c r="P303" s="203"/>
      <c r="Q303" s="202"/>
      <c r="R303" s="203"/>
      <c r="S303" s="200"/>
      <c r="T303" s="195"/>
      <c r="U303" s="212">
        <f t="shared" si="86"/>
        <v>0</v>
      </c>
      <c r="V303" s="212">
        <f t="shared" si="87"/>
        <v>0</v>
      </c>
      <c r="W303" s="212">
        <f t="shared" si="75"/>
        <v>0</v>
      </c>
      <c r="X303" s="212">
        <f t="shared" si="76"/>
        <v>0</v>
      </c>
      <c r="Y303" s="116">
        <f t="shared" si="77"/>
        <v>0</v>
      </c>
      <c r="Z303" s="116">
        <f t="shared" si="88"/>
        <v>0</v>
      </c>
      <c r="AA303" s="116">
        <f t="shared" si="78"/>
        <v>0</v>
      </c>
      <c r="AB303" s="116">
        <f t="shared" si="79"/>
        <v>0</v>
      </c>
      <c r="AC303" s="58" t="str">
        <f t="shared" si="80"/>
        <v>0</v>
      </c>
      <c r="AD303" s="378">
        <f t="shared" si="83"/>
        <v>0</v>
      </c>
      <c r="AE303" s="378" t="str">
        <f t="shared" si="81"/>
        <v>Gabon0</v>
      </c>
      <c r="AF303" s="378">
        <f t="shared" si="84"/>
        <v>0</v>
      </c>
      <c r="AG303" s="378" t="str">
        <f t="shared" si="82"/>
        <v>Autres0</v>
      </c>
    </row>
    <row r="304" spans="1:33" ht="30" x14ac:dyDescent="0.15">
      <c r="A304" s="117">
        <v>295</v>
      </c>
      <c r="B304" s="464" t="str">
        <f t="shared" si="73"/>
        <v>Autres0</v>
      </c>
      <c r="C304" s="358" t="str">
        <f t="shared" si="74"/>
        <v>Gabon0</v>
      </c>
      <c r="D304" s="193" t="str">
        <f t="shared" si="72"/>
        <v/>
      </c>
      <c r="E304" s="201"/>
      <c r="F304" s="200"/>
      <c r="G304" s="200"/>
      <c r="H304" s="380"/>
      <c r="I304" s="380"/>
      <c r="J304" s="397" t="str">
        <f t="shared" si="85"/>
        <v/>
      </c>
      <c r="K304" s="201"/>
      <c r="L304" s="200"/>
      <c r="M304" s="200"/>
      <c r="N304" s="380"/>
      <c r="O304" s="202"/>
      <c r="P304" s="203"/>
      <c r="Q304" s="202"/>
      <c r="R304" s="203"/>
      <c r="S304" s="200"/>
      <c r="T304" s="195"/>
      <c r="U304" s="212">
        <f t="shared" si="86"/>
        <v>0</v>
      </c>
      <c r="V304" s="212">
        <f t="shared" si="87"/>
        <v>0</v>
      </c>
      <c r="W304" s="212">
        <f t="shared" si="75"/>
        <v>0</v>
      </c>
      <c r="X304" s="212">
        <f t="shared" si="76"/>
        <v>0</v>
      </c>
      <c r="Y304" s="116">
        <f t="shared" si="77"/>
        <v>0</v>
      </c>
      <c r="Z304" s="116">
        <f t="shared" si="88"/>
        <v>0</v>
      </c>
      <c r="AA304" s="116">
        <f t="shared" si="78"/>
        <v>0</v>
      </c>
      <c r="AB304" s="116">
        <f t="shared" si="79"/>
        <v>0</v>
      </c>
      <c r="AC304" s="58" t="str">
        <f t="shared" si="80"/>
        <v>0</v>
      </c>
      <c r="AD304" s="378">
        <f t="shared" si="83"/>
        <v>0</v>
      </c>
      <c r="AE304" s="378" t="str">
        <f t="shared" si="81"/>
        <v>Gabon0</v>
      </c>
      <c r="AF304" s="378">
        <f t="shared" si="84"/>
        <v>0</v>
      </c>
      <c r="AG304" s="378" t="str">
        <f t="shared" si="82"/>
        <v>Autres0</v>
      </c>
    </row>
    <row r="305" spans="1:33" ht="30" x14ac:dyDescent="0.15">
      <c r="A305" s="117">
        <v>296</v>
      </c>
      <c r="B305" s="464" t="str">
        <f t="shared" si="73"/>
        <v>Autres0</v>
      </c>
      <c r="C305" s="358" t="str">
        <f t="shared" si="74"/>
        <v>Gabon0</v>
      </c>
      <c r="D305" s="193" t="str">
        <f t="shared" si="72"/>
        <v/>
      </c>
      <c r="E305" s="201"/>
      <c r="F305" s="200"/>
      <c r="G305" s="200"/>
      <c r="H305" s="380"/>
      <c r="I305" s="380"/>
      <c r="J305" s="397" t="str">
        <f t="shared" si="85"/>
        <v/>
      </c>
      <c r="K305" s="201"/>
      <c r="L305" s="200"/>
      <c r="M305" s="200"/>
      <c r="N305" s="380"/>
      <c r="O305" s="202"/>
      <c r="P305" s="203"/>
      <c r="Q305" s="202"/>
      <c r="R305" s="203"/>
      <c r="S305" s="200"/>
      <c r="T305" s="195"/>
      <c r="U305" s="212">
        <f t="shared" si="86"/>
        <v>0</v>
      </c>
      <c r="V305" s="212">
        <f t="shared" si="87"/>
        <v>0</v>
      </c>
      <c r="W305" s="212">
        <f t="shared" si="75"/>
        <v>0</v>
      </c>
      <c r="X305" s="212">
        <f t="shared" si="76"/>
        <v>0</v>
      </c>
      <c r="Y305" s="116">
        <f t="shared" si="77"/>
        <v>0</v>
      </c>
      <c r="Z305" s="116">
        <f t="shared" si="88"/>
        <v>0</v>
      </c>
      <c r="AA305" s="116">
        <f t="shared" si="78"/>
        <v>0</v>
      </c>
      <c r="AB305" s="116">
        <f t="shared" si="79"/>
        <v>0</v>
      </c>
      <c r="AC305" s="58" t="str">
        <f t="shared" si="80"/>
        <v>0</v>
      </c>
      <c r="AD305" s="378">
        <f t="shared" si="83"/>
        <v>0</v>
      </c>
      <c r="AE305" s="378" t="str">
        <f t="shared" si="81"/>
        <v>Gabon0</v>
      </c>
      <c r="AF305" s="378">
        <f t="shared" si="84"/>
        <v>0</v>
      </c>
      <c r="AG305" s="378" t="str">
        <f t="shared" si="82"/>
        <v>Autres0</v>
      </c>
    </row>
    <row r="306" spans="1:33" ht="30" x14ac:dyDescent="0.15">
      <c r="A306" s="117">
        <v>297</v>
      </c>
      <c r="B306" s="464" t="str">
        <f t="shared" si="73"/>
        <v>Autres0</v>
      </c>
      <c r="C306" s="358" t="str">
        <f t="shared" si="74"/>
        <v>Gabon0</v>
      </c>
      <c r="D306" s="193" t="str">
        <f t="shared" si="72"/>
        <v/>
      </c>
      <c r="E306" s="201"/>
      <c r="F306" s="200"/>
      <c r="G306" s="200"/>
      <c r="H306" s="380"/>
      <c r="I306" s="380"/>
      <c r="J306" s="397" t="str">
        <f t="shared" si="85"/>
        <v/>
      </c>
      <c r="K306" s="201"/>
      <c r="L306" s="200"/>
      <c r="M306" s="200"/>
      <c r="N306" s="380"/>
      <c r="O306" s="202"/>
      <c r="P306" s="203"/>
      <c r="Q306" s="202"/>
      <c r="R306" s="203"/>
      <c r="S306" s="200"/>
      <c r="T306" s="195"/>
      <c r="U306" s="212">
        <f t="shared" si="86"/>
        <v>0</v>
      </c>
      <c r="V306" s="212">
        <f t="shared" si="87"/>
        <v>0</v>
      </c>
      <c r="W306" s="212">
        <f t="shared" si="75"/>
        <v>0</v>
      </c>
      <c r="X306" s="212">
        <f t="shared" si="76"/>
        <v>0</v>
      </c>
      <c r="Y306" s="116">
        <f t="shared" si="77"/>
        <v>0</v>
      </c>
      <c r="Z306" s="116">
        <f t="shared" si="88"/>
        <v>0</v>
      </c>
      <c r="AA306" s="116">
        <f t="shared" si="78"/>
        <v>0</v>
      </c>
      <c r="AB306" s="116">
        <f t="shared" si="79"/>
        <v>0</v>
      </c>
      <c r="AC306" s="58" t="str">
        <f t="shared" si="80"/>
        <v>0</v>
      </c>
      <c r="AD306" s="378">
        <f t="shared" si="83"/>
        <v>0</v>
      </c>
      <c r="AE306" s="378" t="str">
        <f t="shared" si="81"/>
        <v>Gabon0</v>
      </c>
      <c r="AF306" s="378">
        <f t="shared" si="84"/>
        <v>0</v>
      </c>
      <c r="AG306" s="378" t="str">
        <f t="shared" si="82"/>
        <v>Autres0</v>
      </c>
    </row>
    <row r="307" spans="1:33" ht="30" x14ac:dyDescent="0.15">
      <c r="A307" s="117">
        <v>298</v>
      </c>
      <c r="B307" s="464" t="str">
        <f t="shared" si="73"/>
        <v>Autres0</v>
      </c>
      <c r="C307" s="358" t="str">
        <f t="shared" si="74"/>
        <v>Gabon0</v>
      </c>
      <c r="D307" s="193" t="str">
        <f t="shared" si="72"/>
        <v/>
      </c>
      <c r="E307" s="201"/>
      <c r="F307" s="200"/>
      <c r="G307" s="200"/>
      <c r="H307" s="380"/>
      <c r="I307" s="380"/>
      <c r="J307" s="397" t="str">
        <f t="shared" si="85"/>
        <v/>
      </c>
      <c r="K307" s="201"/>
      <c r="L307" s="200"/>
      <c r="M307" s="200"/>
      <c r="N307" s="380"/>
      <c r="O307" s="202"/>
      <c r="P307" s="203"/>
      <c r="Q307" s="202"/>
      <c r="R307" s="203"/>
      <c r="S307" s="200"/>
      <c r="T307" s="195"/>
      <c r="U307" s="212">
        <f t="shared" si="86"/>
        <v>0</v>
      </c>
      <c r="V307" s="212">
        <f t="shared" si="87"/>
        <v>0</v>
      </c>
      <c r="W307" s="212">
        <f t="shared" si="75"/>
        <v>0</v>
      </c>
      <c r="X307" s="212">
        <f t="shared" si="76"/>
        <v>0</v>
      </c>
      <c r="Y307" s="116">
        <f t="shared" si="77"/>
        <v>0</v>
      </c>
      <c r="Z307" s="116">
        <f t="shared" si="88"/>
        <v>0</v>
      </c>
      <c r="AA307" s="116">
        <f t="shared" si="78"/>
        <v>0</v>
      </c>
      <c r="AB307" s="116">
        <f t="shared" si="79"/>
        <v>0</v>
      </c>
      <c r="AC307" s="58" t="str">
        <f t="shared" si="80"/>
        <v>0</v>
      </c>
      <c r="AD307" s="378">
        <f t="shared" si="83"/>
        <v>0</v>
      </c>
      <c r="AE307" s="378" t="str">
        <f t="shared" si="81"/>
        <v>Gabon0</v>
      </c>
      <c r="AF307" s="378">
        <f t="shared" si="84"/>
        <v>0</v>
      </c>
      <c r="AG307" s="378" t="str">
        <f t="shared" si="82"/>
        <v>Autres0</v>
      </c>
    </row>
    <row r="308" spans="1:33" ht="30" x14ac:dyDescent="0.15">
      <c r="A308" s="117">
        <v>299</v>
      </c>
      <c r="B308" s="464" t="str">
        <f t="shared" si="73"/>
        <v>Autres0</v>
      </c>
      <c r="C308" s="358" t="str">
        <f t="shared" si="74"/>
        <v>Gabon0</v>
      </c>
      <c r="D308" s="193" t="str">
        <f t="shared" si="72"/>
        <v/>
      </c>
      <c r="E308" s="201"/>
      <c r="F308" s="200"/>
      <c r="G308" s="200"/>
      <c r="H308" s="380"/>
      <c r="I308" s="380"/>
      <c r="J308" s="397" t="str">
        <f t="shared" si="85"/>
        <v/>
      </c>
      <c r="K308" s="201"/>
      <c r="L308" s="200"/>
      <c r="M308" s="200"/>
      <c r="N308" s="380"/>
      <c r="O308" s="202"/>
      <c r="P308" s="203"/>
      <c r="Q308" s="202"/>
      <c r="R308" s="203"/>
      <c r="S308" s="200"/>
      <c r="T308" s="195"/>
      <c r="U308" s="212">
        <f t="shared" si="86"/>
        <v>0</v>
      </c>
      <c r="V308" s="212">
        <f t="shared" si="87"/>
        <v>0</v>
      </c>
      <c r="W308" s="212">
        <f t="shared" si="75"/>
        <v>0</v>
      </c>
      <c r="X308" s="212">
        <f t="shared" si="76"/>
        <v>0</v>
      </c>
      <c r="Y308" s="116">
        <f t="shared" si="77"/>
        <v>0</v>
      </c>
      <c r="Z308" s="116">
        <f t="shared" si="88"/>
        <v>0</v>
      </c>
      <c r="AA308" s="116">
        <f t="shared" si="78"/>
        <v>0</v>
      </c>
      <c r="AB308" s="116">
        <f t="shared" si="79"/>
        <v>0</v>
      </c>
      <c r="AC308" s="58" t="str">
        <f t="shared" si="80"/>
        <v>0</v>
      </c>
      <c r="AD308" s="378">
        <f t="shared" si="83"/>
        <v>0</v>
      </c>
      <c r="AE308" s="378" t="str">
        <f t="shared" si="81"/>
        <v>Gabon0</v>
      </c>
      <c r="AF308" s="378">
        <f t="shared" si="84"/>
        <v>0</v>
      </c>
      <c r="AG308" s="378" t="str">
        <f t="shared" si="82"/>
        <v>Autres0</v>
      </c>
    </row>
    <row r="309" spans="1:33" ht="30" x14ac:dyDescent="0.15">
      <c r="A309" s="117">
        <v>300</v>
      </c>
      <c r="B309" s="464" t="str">
        <f t="shared" si="73"/>
        <v>Autres0</v>
      </c>
      <c r="C309" s="358" t="str">
        <f t="shared" si="74"/>
        <v>Gabon0</v>
      </c>
      <c r="D309" s="193" t="str">
        <f t="shared" si="72"/>
        <v/>
      </c>
      <c r="E309" s="201"/>
      <c r="F309" s="200"/>
      <c r="G309" s="200"/>
      <c r="H309" s="380"/>
      <c r="I309" s="380"/>
      <c r="J309" s="397" t="str">
        <f t="shared" si="85"/>
        <v/>
      </c>
      <c r="K309" s="201"/>
      <c r="L309" s="200"/>
      <c r="M309" s="200"/>
      <c r="N309" s="380"/>
      <c r="O309" s="202"/>
      <c r="P309" s="203"/>
      <c r="Q309" s="202"/>
      <c r="R309" s="203"/>
      <c r="S309" s="200"/>
      <c r="T309" s="195"/>
      <c r="U309" s="212">
        <f t="shared" si="86"/>
        <v>0</v>
      </c>
      <c r="V309" s="212">
        <f t="shared" si="87"/>
        <v>0</v>
      </c>
      <c r="W309" s="212">
        <f t="shared" si="75"/>
        <v>0</v>
      </c>
      <c r="X309" s="212">
        <f t="shared" si="76"/>
        <v>0</v>
      </c>
      <c r="Y309" s="116">
        <f t="shared" si="77"/>
        <v>0</v>
      </c>
      <c r="Z309" s="116">
        <f t="shared" si="88"/>
        <v>0</v>
      </c>
      <c r="AA309" s="116">
        <f t="shared" si="78"/>
        <v>0</v>
      </c>
      <c r="AB309" s="116">
        <f t="shared" si="79"/>
        <v>0</v>
      </c>
      <c r="AC309" s="58" t="str">
        <f t="shared" si="80"/>
        <v>0</v>
      </c>
      <c r="AD309" s="378">
        <f t="shared" si="83"/>
        <v>0</v>
      </c>
      <c r="AE309" s="378" t="str">
        <f t="shared" si="81"/>
        <v>Gabon0</v>
      </c>
      <c r="AF309" s="378">
        <f t="shared" si="84"/>
        <v>0</v>
      </c>
      <c r="AG309" s="378" t="str">
        <f t="shared" si="82"/>
        <v>Autres0</v>
      </c>
    </row>
    <row r="310" spans="1:33" ht="30" x14ac:dyDescent="0.15">
      <c r="A310" s="117">
        <v>301</v>
      </c>
      <c r="B310" s="464" t="str">
        <f t="shared" si="73"/>
        <v>Autres0</v>
      </c>
      <c r="C310" s="358" t="str">
        <f t="shared" si="74"/>
        <v>Gabon0</v>
      </c>
      <c r="D310" s="193" t="str">
        <f t="shared" si="72"/>
        <v/>
      </c>
      <c r="E310" s="201"/>
      <c r="F310" s="200"/>
      <c r="G310" s="200"/>
      <c r="H310" s="380"/>
      <c r="I310" s="380"/>
      <c r="J310" s="397" t="str">
        <f t="shared" si="85"/>
        <v/>
      </c>
      <c r="K310" s="201"/>
      <c r="L310" s="200"/>
      <c r="M310" s="200"/>
      <c r="N310" s="380"/>
      <c r="O310" s="202"/>
      <c r="P310" s="203"/>
      <c r="Q310" s="202"/>
      <c r="R310" s="203"/>
      <c r="S310" s="200"/>
      <c r="T310" s="195"/>
      <c r="U310" s="212">
        <f t="shared" si="86"/>
        <v>0</v>
      </c>
      <c r="V310" s="212">
        <f t="shared" si="87"/>
        <v>0</v>
      </c>
      <c r="W310" s="212">
        <f t="shared" si="75"/>
        <v>0</v>
      </c>
      <c r="X310" s="212">
        <f t="shared" si="76"/>
        <v>0</v>
      </c>
      <c r="Y310" s="116">
        <f t="shared" si="77"/>
        <v>0</v>
      </c>
      <c r="Z310" s="116">
        <f t="shared" si="88"/>
        <v>0</v>
      </c>
      <c r="AA310" s="116">
        <f t="shared" si="78"/>
        <v>0</v>
      </c>
      <c r="AB310" s="116">
        <f t="shared" si="79"/>
        <v>0</v>
      </c>
      <c r="AC310" s="58" t="str">
        <f t="shared" si="80"/>
        <v>0</v>
      </c>
      <c r="AD310" s="378">
        <f t="shared" si="83"/>
        <v>0</v>
      </c>
      <c r="AE310" s="378" t="str">
        <f t="shared" si="81"/>
        <v>Gabon0</v>
      </c>
      <c r="AF310" s="378">
        <f t="shared" si="84"/>
        <v>0</v>
      </c>
      <c r="AG310" s="378" t="str">
        <f t="shared" si="82"/>
        <v>Autres0</v>
      </c>
    </row>
    <row r="311" spans="1:33" ht="30" x14ac:dyDescent="0.15">
      <c r="A311" s="117">
        <v>302</v>
      </c>
      <c r="B311" s="464" t="str">
        <f t="shared" si="73"/>
        <v>Autres0</v>
      </c>
      <c r="C311" s="358" t="str">
        <f t="shared" si="74"/>
        <v>Gabon0</v>
      </c>
      <c r="D311" s="193" t="str">
        <f t="shared" si="72"/>
        <v/>
      </c>
      <c r="E311" s="201"/>
      <c r="F311" s="200"/>
      <c r="G311" s="200"/>
      <c r="H311" s="380"/>
      <c r="I311" s="380"/>
      <c r="J311" s="397" t="str">
        <f t="shared" si="85"/>
        <v/>
      </c>
      <c r="K311" s="201"/>
      <c r="L311" s="200"/>
      <c r="M311" s="200"/>
      <c r="N311" s="380"/>
      <c r="O311" s="202"/>
      <c r="P311" s="203"/>
      <c r="Q311" s="202"/>
      <c r="R311" s="203"/>
      <c r="S311" s="200"/>
      <c r="T311" s="195"/>
      <c r="U311" s="212">
        <f t="shared" si="86"/>
        <v>0</v>
      </c>
      <c r="V311" s="212">
        <f t="shared" si="87"/>
        <v>0</v>
      </c>
      <c r="W311" s="212">
        <f t="shared" si="75"/>
        <v>0</v>
      </c>
      <c r="X311" s="212">
        <f t="shared" si="76"/>
        <v>0</v>
      </c>
      <c r="Y311" s="116">
        <f t="shared" si="77"/>
        <v>0</v>
      </c>
      <c r="Z311" s="116">
        <f t="shared" si="88"/>
        <v>0</v>
      </c>
      <c r="AA311" s="116">
        <f t="shared" si="78"/>
        <v>0</v>
      </c>
      <c r="AB311" s="116">
        <f t="shared" si="79"/>
        <v>0</v>
      </c>
      <c r="AC311" s="58" t="str">
        <f t="shared" si="80"/>
        <v>0</v>
      </c>
      <c r="AD311" s="378">
        <f t="shared" si="83"/>
        <v>0</v>
      </c>
      <c r="AE311" s="378" t="str">
        <f t="shared" si="81"/>
        <v>Gabon0</v>
      </c>
      <c r="AF311" s="378">
        <f t="shared" si="84"/>
        <v>0</v>
      </c>
      <c r="AG311" s="378" t="str">
        <f t="shared" si="82"/>
        <v>Autres0</v>
      </c>
    </row>
    <row r="312" spans="1:33" ht="30" x14ac:dyDescent="0.15">
      <c r="A312" s="117">
        <v>303</v>
      </c>
      <c r="B312" s="464" t="str">
        <f t="shared" si="73"/>
        <v>Autres0</v>
      </c>
      <c r="C312" s="358" t="str">
        <f t="shared" si="74"/>
        <v>Gabon0</v>
      </c>
      <c r="D312" s="193" t="str">
        <f t="shared" si="72"/>
        <v/>
      </c>
      <c r="E312" s="201"/>
      <c r="F312" s="200"/>
      <c r="G312" s="200"/>
      <c r="H312" s="380"/>
      <c r="I312" s="380"/>
      <c r="J312" s="397" t="str">
        <f t="shared" si="85"/>
        <v/>
      </c>
      <c r="K312" s="201"/>
      <c r="L312" s="200"/>
      <c r="M312" s="200"/>
      <c r="N312" s="380"/>
      <c r="O312" s="202"/>
      <c r="P312" s="203"/>
      <c r="Q312" s="202"/>
      <c r="R312" s="203"/>
      <c r="S312" s="200"/>
      <c r="T312" s="195"/>
      <c r="U312" s="212">
        <f t="shared" si="86"/>
        <v>0</v>
      </c>
      <c r="V312" s="212">
        <f t="shared" si="87"/>
        <v>0</v>
      </c>
      <c r="W312" s="212">
        <f t="shared" si="75"/>
        <v>0</v>
      </c>
      <c r="X312" s="212">
        <f t="shared" si="76"/>
        <v>0</v>
      </c>
      <c r="Y312" s="116">
        <f t="shared" si="77"/>
        <v>0</v>
      </c>
      <c r="Z312" s="116">
        <f t="shared" si="88"/>
        <v>0</v>
      </c>
      <c r="AA312" s="116">
        <f t="shared" si="78"/>
        <v>0</v>
      </c>
      <c r="AB312" s="116">
        <f t="shared" si="79"/>
        <v>0</v>
      </c>
      <c r="AC312" s="58" t="str">
        <f t="shared" si="80"/>
        <v>0</v>
      </c>
      <c r="AD312" s="378">
        <f t="shared" si="83"/>
        <v>0</v>
      </c>
      <c r="AE312" s="378" t="str">
        <f t="shared" si="81"/>
        <v>Gabon0</v>
      </c>
      <c r="AF312" s="378">
        <f t="shared" si="84"/>
        <v>0</v>
      </c>
      <c r="AG312" s="378" t="str">
        <f t="shared" si="82"/>
        <v>Autres0</v>
      </c>
    </row>
    <row r="313" spans="1:33" ht="30" x14ac:dyDescent="0.15">
      <c r="A313" s="117">
        <v>304</v>
      </c>
      <c r="B313" s="464" t="str">
        <f t="shared" si="73"/>
        <v>Autres0</v>
      </c>
      <c r="C313" s="358" t="str">
        <f t="shared" si="74"/>
        <v>Gabon0</v>
      </c>
      <c r="D313" s="193" t="str">
        <f t="shared" si="72"/>
        <v/>
      </c>
      <c r="E313" s="201"/>
      <c r="F313" s="200"/>
      <c r="G313" s="200"/>
      <c r="H313" s="380"/>
      <c r="I313" s="380"/>
      <c r="J313" s="397" t="str">
        <f t="shared" si="85"/>
        <v/>
      </c>
      <c r="K313" s="201"/>
      <c r="L313" s="200"/>
      <c r="M313" s="200"/>
      <c r="N313" s="380"/>
      <c r="O313" s="202"/>
      <c r="P313" s="203"/>
      <c r="Q313" s="202"/>
      <c r="R313" s="203"/>
      <c r="S313" s="200"/>
      <c r="T313" s="195"/>
      <c r="U313" s="212">
        <f t="shared" si="86"/>
        <v>0</v>
      </c>
      <c r="V313" s="212">
        <f t="shared" si="87"/>
        <v>0</v>
      </c>
      <c r="W313" s="212">
        <f t="shared" si="75"/>
        <v>0</v>
      </c>
      <c r="X313" s="212">
        <f t="shared" si="76"/>
        <v>0</v>
      </c>
      <c r="Y313" s="116">
        <f t="shared" si="77"/>
        <v>0</v>
      </c>
      <c r="Z313" s="116">
        <f t="shared" si="88"/>
        <v>0</v>
      </c>
      <c r="AA313" s="116">
        <f t="shared" si="78"/>
        <v>0</v>
      </c>
      <c r="AB313" s="116">
        <f t="shared" si="79"/>
        <v>0</v>
      </c>
      <c r="AC313" s="58" t="str">
        <f t="shared" si="80"/>
        <v>0</v>
      </c>
      <c r="AD313" s="378">
        <f t="shared" si="83"/>
        <v>0</v>
      </c>
      <c r="AE313" s="378" t="str">
        <f t="shared" si="81"/>
        <v>Gabon0</v>
      </c>
      <c r="AF313" s="378">
        <f t="shared" si="84"/>
        <v>0</v>
      </c>
      <c r="AG313" s="378" t="str">
        <f t="shared" si="82"/>
        <v>Autres0</v>
      </c>
    </row>
    <row r="314" spans="1:33" ht="30" x14ac:dyDescent="0.15">
      <c r="A314" s="117">
        <v>305</v>
      </c>
      <c r="B314" s="464" t="str">
        <f t="shared" si="73"/>
        <v>Autres0</v>
      </c>
      <c r="C314" s="358" t="str">
        <f t="shared" si="74"/>
        <v>Gabon0</v>
      </c>
      <c r="D314" s="193" t="str">
        <f t="shared" si="72"/>
        <v/>
      </c>
      <c r="E314" s="201"/>
      <c r="F314" s="200"/>
      <c r="G314" s="200"/>
      <c r="H314" s="380"/>
      <c r="I314" s="380"/>
      <c r="J314" s="397" t="str">
        <f t="shared" si="85"/>
        <v/>
      </c>
      <c r="K314" s="201"/>
      <c r="L314" s="200"/>
      <c r="M314" s="200"/>
      <c r="N314" s="380"/>
      <c r="O314" s="202"/>
      <c r="P314" s="203"/>
      <c r="Q314" s="202"/>
      <c r="R314" s="203"/>
      <c r="S314" s="200"/>
      <c r="T314" s="195"/>
      <c r="U314" s="212">
        <f t="shared" si="86"/>
        <v>0</v>
      </c>
      <c r="V314" s="212">
        <f t="shared" si="87"/>
        <v>0</v>
      </c>
      <c r="W314" s="212">
        <f t="shared" si="75"/>
        <v>0</v>
      </c>
      <c r="X314" s="212">
        <f t="shared" si="76"/>
        <v>0</v>
      </c>
      <c r="Y314" s="116">
        <f t="shared" si="77"/>
        <v>0</v>
      </c>
      <c r="Z314" s="116">
        <f t="shared" si="88"/>
        <v>0</v>
      </c>
      <c r="AA314" s="116">
        <f t="shared" si="78"/>
        <v>0</v>
      </c>
      <c r="AB314" s="116">
        <f t="shared" si="79"/>
        <v>0</v>
      </c>
      <c r="AC314" s="58" t="str">
        <f t="shared" si="80"/>
        <v>0</v>
      </c>
      <c r="AD314" s="378">
        <f t="shared" si="83"/>
        <v>0</v>
      </c>
      <c r="AE314" s="378" t="str">
        <f t="shared" si="81"/>
        <v>Gabon0</v>
      </c>
      <c r="AF314" s="378">
        <f t="shared" si="84"/>
        <v>0</v>
      </c>
      <c r="AG314" s="378" t="str">
        <f t="shared" si="82"/>
        <v>Autres0</v>
      </c>
    </row>
    <row r="315" spans="1:33" ht="30" x14ac:dyDescent="0.15">
      <c r="A315" s="117">
        <v>306</v>
      </c>
      <c r="B315" s="464" t="str">
        <f t="shared" si="73"/>
        <v>Autres0</v>
      </c>
      <c r="C315" s="358" t="str">
        <f t="shared" si="74"/>
        <v>Gabon0</v>
      </c>
      <c r="D315" s="193" t="str">
        <f t="shared" si="72"/>
        <v/>
      </c>
      <c r="E315" s="201"/>
      <c r="F315" s="200"/>
      <c r="G315" s="200"/>
      <c r="H315" s="380"/>
      <c r="I315" s="380"/>
      <c r="J315" s="397" t="str">
        <f t="shared" si="85"/>
        <v/>
      </c>
      <c r="K315" s="201"/>
      <c r="L315" s="200"/>
      <c r="M315" s="200"/>
      <c r="N315" s="380"/>
      <c r="O315" s="202"/>
      <c r="P315" s="203"/>
      <c r="Q315" s="202"/>
      <c r="R315" s="203"/>
      <c r="S315" s="200"/>
      <c r="T315" s="195"/>
      <c r="U315" s="212">
        <f t="shared" si="86"/>
        <v>0</v>
      </c>
      <c r="V315" s="212">
        <f t="shared" si="87"/>
        <v>0</v>
      </c>
      <c r="W315" s="212">
        <f t="shared" si="75"/>
        <v>0</v>
      </c>
      <c r="X315" s="212">
        <f t="shared" si="76"/>
        <v>0</v>
      </c>
      <c r="Y315" s="116">
        <f t="shared" si="77"/>
        <v>0</v>
      </c>
      <c r="Z315" s="116">
        <f t="shared" si="88"/>
        <v>0</v>
      </c>
      <c r="AA315" s="116">
        <f t="shared" si="78"/>
        <v>0</v>
      </c>
      <c r="AB315" s="116">
        <f t="shared" si="79"/>
        <v>0</v>
      </c>
      <c r="AC315" s="58" t="str">
        <f t="shared" si="80"/>
        <v>0</v>
      </c>
      <c r="AD315" s="378">
        <f t="shared" si="83"/>
        <v>0</v>
      </c>
      <c r="AE315" s="378" t="str">
        <f t="shared" si="81"/>
        <v>Gabon0</v>
      </c>
      <c r="AF315" s="378">
        <f t="shared" si="84"/>
        <v>0</v>
      </c>
      <c r="AG315" s="378" t="str">
        <f t="shared" si="82"/>
        <v>Autres0</v>
      </c>
    </row>
    <row r="316" spans="1:33" ht="30" x14ac:dyDescent="0.15">
      <c r="A316" s="117">
        <v>307</v>
      </c>
      <c r="B316" s="464" t="str">
        <f t="shared" si="73"/>
        <v>Autres0</v>
      </c>
      <c r="C316" s="358" t="str">
        <f t="shared" si="74"/>
        <v>Gabon0</v>
      </c>
      <c r="D316" s="193" t="str">
        <f t="shared" si="72"/>
        <v/>
      </c>
      <c r="E316" s="201"/>
      <c r="F316" s="200"/>
      <c r="G316" s="200"/>
      <c r="H316" s="380"/>
      <c r="I316" s="380"/>
      <c r="J316" s="397" t="str">
        <f t="shared" si="85"/>
        <v/>
      </c>
      <c r="K316" s="201"/>
      <c r="L316" s="200"/>
      <c r="M316" s="200"/>
      <c r="N316" s="380"/>
      <c r="O316" s="202"/>
      <c r="P316" s="203"/>
      <c r="Q316" s="202"/>
      <c r="R316" s="203"/>
      <c r="S316" s="200"/>
      <c r="T316" s="195"/>
      <c r="U316" s="212">
        <f t="shared" si="86"/>
        <v>0</v>
      </c>
      <c r="V316" s="212">
        <f t="shared" si="87"/>
        <v>0</v>
      </c>
      <c r="W316" s="212">
        <f t="shared" si="75"/>
        <v>0</v>
      </c>
      <c r="X316" s="212">
        <f t="shared" si="76"/>
        <v>0</v>
      </c>
      <c r="Y316" s="116">
        <f t="shared" si="77"/>
        <v>0</v>
      </c>
      <c r="Z316" s="116">
        <f t="shared" si="88"/>
        <v>0</v>
      </c>
      <c r="AA316" s="116">
        <f t="shared" si="78"/>
        <v>0</v>
      </c>
      <c r="AB316" s="116">
        <f t="shared" si="79"/>
        <v>0</v>
      </c>
      <c r="AC316" s="58" t="str">
        <f t="shared" si="80"/>
        <v>0</v>
      </c>
      <c r="AD316" s="378">
        <f t="shared" si="83"/>
        <v>0</v>
      </c>
      <c r="AE316" s="378" t="str">
        <f t="shared" si="81"/>
        <v>Gabon0</v>
      </c>
      <c r="AF316" s="378">
        <f t="shared" si="84"/>
        <v>0</v>
      </c>
      <c r="AG316" s="378" t="str">
        <f t="shared" si="82"/>
        <v>Autres0</v>
      </c>
    </row>
    <row r="317" spans="1:33" ht="30" x14ac:dyDescent="0.15">
      <c r="A317" s="117">
        <v>308</v>
      </c>
      <c r="B317" s="464" t="str">
        <f t="shared" si="73"/>
        <v>Autres0</v>
      </c>
      <c r="C317" s="358" t="str">
        <f t="shared" si="74"/>
        <v>Gabon0</v>
      </c>
      <c r="D317" s="193" t="str">
        <f t="shared" si="72"/>
        <v/>
      </c>
      <c r="E317" s="201"/>
      <c r="F317" s="200"/>
      <c r="G317" s="200"/>
      <c r="H317" s="380"/>
      <c r="I317" s="380"/>
      <c r="J317" s="397" t="str">
        <f t="shared" si="85"/>
        <v/>
      </c>
      <c r="K317" s="201"/>
      <c r="L317" s="200"/>
      <c r="M317" s="200"/>
      <c r="N317" s="380"/>
      <c r="O317" s="202"/>
      <c r="P317" s="203"/>
      <c r="Q317" s="202"/>
      <c r="R317" s="203"/>
      <c r="S317" s="200"/>
      <c r="T317" s="195"/>
      <c r="U317" s="212">
        <f t="shared" si="86"/>
        <v>0</v>
      </c>
      <c r="V317" s="212">
        <f t="shared" si="87"/>
        <v>0</v>
      </c>
      <c r="W317" s="212">
        <f t="shared" si="75"/>
        <v>0</v>
      </c>
      <c r="X317" s="212">
        <f t="shared" si="76"/>
        <v>0</v>
      </c>
      <c r="Y317" s="116">
        <f t="shared" si="77"/>
        <v>0</v>
      </c>
      <c r="Z317" s="116">
        <f t="shared" si="88"/>
        <v>0</v>
      </c>
      <c r="AA317" s="116">
        <f t="shared" si="78"/>
        <v>0</v>
      </c>
      <c r="AB317" s="116">
        <f t="shared" si="79"/>
        <v>0</v>
      </c>
      <c r="AC317" s="58" t="str">
        <f t="shared" si="80"/>
        <v>0</v>
      </c>
      <c r="AD317" s="378">
        <f t="shared" si="83"/>
        <v>0</v>
      </c>
      <c r="AE317" s="378" t="str">
        <f t="shared" si="81"/>
        <v>Gabon0</v>
      </c>
      <c r="AF317" s="378">
        <f t="shared" si="84"/>
        <v>0</v>
      </c>
      <c r="AG317" s="378" t="str">
        <f t="shared" si="82"/>
        <v>Autres0</v>
      </c>
    </row>
    <row r="318" spans="1:33" ht="30" x14ac:dyDescent="0.15">
      <c r="A318" s="117">
        <v>309</v>
      </c>
      <c r="B318" s="464" t="str">
        <f t="shared" si="73"/>
        <v>Autres0</v>
      </c>
      <c r="C318" s="358" t="str">
        <f t="shared" si="74"/>
        <v>Gabon0</v>
      </c>
      <c r="D318" s="193" t="str">
        <f t="shared" si="72"/>
        <v/>
      </c>
      <c r="E318" s="201"/>
      <c r="F318" s="200"/>
      <c r="G318" s="200"/>
      <c r="H318" s="380"/>
      <c r="I318" s="380"/>
      <c r="J318" s="397" t="str">
        <f t="shared" si="85"/>
        <v/>
      </c>
      <c r="K318" s="201"/>
      <c r="L318" s="200"/>
      <c r="M318" s="200"/>
      <c r="N318" s="380"/>
      <c r="O318" s="202"/>
      <c r="P318" s="203"/>
      <c r="Q318" s="202"/>
      <c r="R318" s="203"/>
      <c r="S318" s="200"/>
      <c r="T318" s="195"/>
      <c r="U318" s="212">
        <f t="shared" si="86"/>
        <v>0</v>
      </c>
      <c r="V318" s="212">
        <f t="shared" si="87"/>
        <v>0</v>
      </c>
      <c r="W318" s="212">
        <f t="shared" si="75"/>
        <v>0</v>
      </c>
      <c r="X318" s="212">
        <f t="shared" si="76"/>
        <v>0</v>
      </c>
      <c r="Y318" s="116">
        <f t="shared" si="77"/>
        <v>0</v>
      </c>
      <c r="Z318" s="116">
        <f t="shared" si="88"/>
        <v>0</v>
      </c>
      <c r="AA318" s="116">
        <f t="shared" si="78"/>
        <v>0</v>
      </c>
      <c r="AB318" s="116">
        <f t="shared" si="79"/>
        <v>0</v>
      </c>
      <c r="AC318" s="58" t="str">
        <f t="shared" si="80"/>
        <v>0</v>
      </c>
      <c r="AD318" s="378">
        <f t="shared" si="83"/>
        <v>0</v>
      </c>
      <c r="AE318" s="378" t="str">
        <f t="shared" si="81"/>
        <v>Gabon0</v>
      </c>
      <c r="AF318" s="378">
        <f t="shared" si="84"/>
        <v>0</v>
      </c>
      <c r="AG318" s="378" t="str">
        <f t="shared" si="82"/>
        <v>Autres0</v>
      </c>
    </row>
    <row r="319" spans="1:33" ht="30" x14ac:dyDescent="0.15">
      <c r="A319" s="117">
        <v>310</v>
      </c>
      <c r="B319" s="464" t="str">
        <f t="shared" si="73"/>
        <v>Autres0</v>
      </c>
      <c r="C319" s="358" t="str">
        <f t="shared" si="74"/>
        <v>Gabon0</v>
      </c>
      <c r="D319" s="193" t="str">
        <f t="shared" si="72"/>
        <v/>
      </c>
      <c r="E319" s="201"/>
      <c r="F319" s="200"/>
      <c r="G319" s="200"/>
      <c r="H319" s="380"/>
      <c r="I319" s="380"/>
      <c r="J319" s="397" t="str">
        <f t="shared" si="85"/>
        <v/>
      </c>
      <c r="K319" s="201"/>
      <c r="L319" s="200"/>
      <c r="M319" s="200"/>
      <c r="N319" s="380"/>
      <c r="O319" s="202"/>
      <c r="P319" s="203"/>
      <c r="Q319" s="202"/>
      <c r="R319" s="203"/>
      <c r="S319" s="200"/>
      <c r="T319" s="195"/>
      <c r="U319" s="212">
        <f t="shared" si="86"/>
        <v>0</v>
      </c>
      <c r="V319" s="212">
        <f t="shared" si="87"/>
        <v>0</v>
      </c>
      <c r="W319" s="212">
        <f t="shared" si="75"/>
        <v>0</v>
      </c>
      <c r="X319" s="212">
        <f t="shared" si="76"/>
        <v>0</v>
      </c>
      <c r="Y319" s="116">
        <f t="shared" si="77"/>
        <v>0</v>
      </c>
      <c r="Z319" s="116">
        <f t="shared" si="88"/>
        <v>0</v>
      </c>
      <c r="AA319" s="116">
        <f t="shared" si="78"/>
        <v>0</v>
      </c>
      <c r="AB319" s="116">
        <f t="shared" si="79"/>
        <v>0</v>
      </c>
      <c r="AC319" s="58" t="str">
        <f t="shared" si="80"/>
        <v>0</v>
      </c>
      <c r="AD319" s="378">
        <f t="shared" si="83"/>
        <v>0</v>
      </c>
      <c r="AE319" s="378" t="str">
        <f t="shared" si="81"/>
        <v>Gabon0</v>
      </c>
      <c r="AF319" s="378">
        <f t="shared" si="84"/>
        <v>0</v>
      </c>
      <c r="AG319" s="378" t="str">
        <f t="shared" si="82"/>
        <v>Autres0</v>
      </c>
    </row>
    <row r="320" spans="1:33" ht="30" x14ac:dyDescent="0.15">
      <c r="A320" s="117">
        <v>311</v>
      </c>
      <c r="B320" s="464" t="str">
        <f t="shared" si="73"/>
        <v>Autres0</v>
      </c>
      <c r="C320" s="358" t="str">
        <f t="shared" si="74"/>
        <v>Gabon0</v>
      </c>
      <c r="D320" s="193" t="str">
        <f t="shared" si="72"/>
        <v/>
      </c>
      <c r="E320" s="201"/>
      <c r="F320" s="200"/>
      <c r="G320" s="200"/>
      <c r="H320" s="380"/>
      <c r="I320" s="380"/>
      <c r="J320" s="397" t="str">
        <f t="shared" si="85"/>
        <v/>
      </c>
      <c r="K320" s="201"/>
      <c r="L320" s="200"/>
      <c r="M320" s="200"/>
      <c r="N320" s="380"/>
      <c r="O320" s="202"/>
      <c r="P320" s="203"/>
      <c r="Q320" s="202"/>
      <c r="R320" s="203"/>
      <c r="S320" s="200"/>
      <c r="T320" s="195"/>
      <c r="U320" s="212">
        <f t="shared" si="86"/>
        <v>0</v>
      </c>
      <c r="V320" s="212">
        <f t="shared" si="87"/>
        <v>0</v>
      </c>
      <c r="W320" s="212">
        <f t="shared" si="75"/>
        <v>0</v>
      </c>
      <c r="X320" s="212">
        <f t="shared" si="76"/>
        <v>0</v>
      </c>
      <c r="Y320" s="116">
        <f t="shared" si="77"/>
        <v>0</v>
      </c>
      <c r="Z320" s="116">
        <f t="shared" si="88"/>
        <v>0</v>
      </c>
      <c r="AA320" s="116">
        <f t="shared" si="78"/>
        <v>0</v>
      </c>
      <c r="AB320" s="116">
        <f t="shared" si="79"/>
        <v>0</v>
      </c>
      <c r="AC320" s="58" t="str">
        <f t="shared" si="80"/>
        <v>0</v>
      </c>
      <c r="AD320" s="378">
        <f t="shared" si="83"/>
        <v>0</v>
      </c>
      <c r="AE320" s="378" t="str">
        <f t="shared" si="81"/>
        <v>Gabon0</v>
      </c>
      <c r="AF320" s="378">
        <f t="shared" si="84"/>
        <v>0</v>
      </c>
      <c r="AG320" s="378" t="str">
        <f t="shared" si="82"/>
        <v>Autres0</v>
      </c>
    </row>
    <row r="321" spans="1:33" ht="30" x14ac:dyDescent="0.15">
      <c r="A321" s="117">
        <v>312</v>
      </c>
      <c r="B321" s="464" t="str">
        <f t="shared" si="73"/>
        <v>Autres0</v>
      </c>
      <c r="C321" s="358" t="str">
        <f t="shared" si="74"/>
        <v>Gabon0</v>
      </c>
      <c r="D321" s="193" t="str">
        <f t="shared" si="72"/>
        <v/>
      </c>
      <c r="E321" s="201"/>
      <c r="F321" s="200"/>
      <c r="G321" s="200"/>
      <c r="H321" s="380"/>
      <c r="I321" s="380"/>
      <c r="J321" s="397" t="str">
        <f t="shared" si="85"/>
        <v/>
      </c>
      <c r="K321" s="201"/>
      <c r="L321" s="200"/>
      <c r="M321" s="200"/>
      <c r="N321" s="380"/>
      <c r="O321" s="202"/>
      <c r="P321" s="203"/>
      <c r="Q321" s="202"/>
      <c r="R321" s="203"/>
      <c r="S321" s="200"/>
      <c r="T321" s="195"/>
      <c r="U321" s="212">
        <f t="shared" si="86"/>
        <v>0</v>
      </c>
      <c r="V321" s="212">
        <f t="shared" si="87"/>
        <v>0</v>
      </c>
      <c r="W321" s="212">
        <f t="shared" si="75"/>
        <v>0</v>
      </c>
      <c r="X321" s="212">
        <f t="shared" si="76"/>
        <v>0</v>
      </c>
      <c r="Y321" s="116">
        <f t="shared" si="77"/>
        <v>0</v>
      </c>
      <c r="Z321" s="116">
        <f t="shared" si="88"/>
        <v>0</v>
      </c>
      <c r="AA321" s="116">
        <f t="shared" si="78"/>
        <v>0</v>
      </c>
      <c r="AB321" s="116">
        <f t="shared" si="79"/>
        <v>0</v>
      </c>
      <c r="AC321" s="58" t="str">
        <f t="shared" si="80"/>
        <v>0</v>
      </c>
      <c r="AD321" s="378">
        <f t="shared" si="83"/>
        <v>0</v>
      </c>
      <c r="AE321" s="378" t="str">
        <f t="shared" si="81"/>
        <v>Gabon0</v>
      </c>
      <c r="AF321" s="378">
        <f t="shared" si="84"/>
        <v>0</v>
      </c>
      <c r="AG321" s="378" t="str">
        <f t="shared" si="82"/>
        <v>Autres0</v>
      </c>
    </row>
    <row r="322" spans="1:33" ht="30" x14ac:dyDescent="0.15">
      <c r="A322" s="117">
        <v>313</v>
      </c>
      <c r="B322" s="464" t="str">
        <f t="shared" si="73"/>
        <v>Autres0</v>
      </c>
      <c r="C322" s="358" t="str">
        <f t="shared" si="74"/>
        <v>Gabon0</v>
      </c>
      <c r="D322" s="193" t="str">
        <f t="shared" si="72"/>
        <v/>
      </c>
      <c r="E322" s="201"/>
      <c r="F322" s="200"/>
      <c r="G322" s="200"/>
      <c r="H322" s="380"/>
      <c r="I322" s="380"/>
      <c r="J322" s="397" t="str">
        <f t="shared" si="85"/>
        <v/>
      </c>
      <c r="K322" s="201"/>
      <c r="L322" s="200"/>
      <c r="M322" s="200"/>
      <c r="N322" s="380"/>
      <c r="O322" s="202"/>
      <c r="P322" s="203"/>
      <c r="Q322" s="202"/>
      <c r="R322" s="203"/>
      <c r="S322" s="200"/>
      <c r="T322" s="195"/>
      <c r="U322" s="212">
        <f t="shared" si="86"/>
        <v>0</v>
      </c>
      <c r="V322" s="212">
        <f t="shared" si="87"/>
        <v>0</v>
      </c>
      <c r="W322" s="212">
        <f t="shared" si="75"/>
        <v>0</v>
      </c>
      <c r="X322" s="212">
        <f t="shared" si="76"/>
        <v>0</v>
      </c>
      <c r="Y322" s="116">
        <f t="shared" si="77"/>
        <v>0</v>
      </c>
      <c r="Z322" s="116">
        <f t="shared" si="88"/>
        <v>0</v>
      </c>
      <c r="AA322" s="116">
        <f t="shared" si="78"/>
        <v>0</v>
      </c>
      <c r="AB322" s="116">
        <f t="shared" si="79"/>
        <v>0</v>
      </c>
      <c r="AC322" s="58" t="str">
        <f t="shared" si="80"/>
        <v>0</v>
      </c>
      <c r="AD322" s="378">
        <f t="shared" si="83"/>
        <v>0</v>
      </c>
      <c r="AE322" s="378" t="str">
        <f t="shared" si="81"/>
        <v>Gabon0</v>
      </c>
      <c r="AF322" s="378">
        <f t="shared" si="84"/>
        <v>0</v>
      </c>
      <c r="AG322" s="378" t="str">
        <f t="shared" si="82"/>
        <v>Autres0</v>
      </c>
    </row>
    <row r="323" spans="1:33" ht="30" x14ac:dyDescent="0.15">
      <c r="A323" s="117">
        <v>314</v>
      </c>
      <c r="B323" s="464" t="str">
        <f t="shared" si="73"/>
        <v>Autres0</v>
      </c>
      <c r="C323" s="358" t="str">
        <f t="shared" si="74"/>
        <v>Gabon0</v>
      </c>
      <c r="D323" s="193" t="str">
        <f t="shared" si="72"/>
        <v/>
      </c>
      <c r="E323" s="201"/>
      <c r="F323" s="200"/>
      <c r="G323" s="200"/>
      <c r="H323" s="380"/>
      <c r="I323" s="380"/>
      <c r="J323" s="397" t="str">
        <f t="shared" si="85"/>
        <v/>
      </c>
      <c r="K323" s="201"/>
      <c r="L323" s="200"/>
      <c r="M323" s="200"/>
      <c r="N323" s="380"/>
      <c r="O323" s="202"/>
      <c r="P323" s="203"/>
      <c r="Q323" s="202"/>
      <c r="R323" s="203"/>
      <c r="S323" s="200"/>
      <c r="T323" s="195"/>
      <c r="U323" s="212">
        <f t="shared" si="86"/>
        <v>0</v>
      </c>
      <c r="V323" s="212">
        <f t="shared" si="87"/>
        <v>0</v>
      </c>
      <c r="W323" s="212">
        <f t="shared" si="75"/>
        <v>0</v>
      </c>
      <c r="X323" s="212">
        <f t="shared" si="76"/>
        <v>0</v>
      </c>
      <c r="Y323" s="116">
        <f t="shared" si="77"/>
        <v>0</v>
      </c>
      <c r="Z323" s="116">
        <f t="shared" si="88"/>
        <v>0</v>
      </c>
      <c r="AA323" s="116">
        <f t="shared" si="78"/>
        <v>0</v>
      </c>
      <c r="AB323" s="116">
        <f t="shared" si="79"/>
        <v>0</v>
      </c>
      <c r="AC323" s="58" t="str">
        <f t="shared" si="80"/>
        <v>0</v>
      </c>
      <c r="AD323" s="378">
        <f t="shared" si="83"/>
        <v>0</v>
      </c>
      <c r="AE323" s="378" t="str">
        <f t="shared" si="81"/>
        <v>Gabon0</v>
      </c>
      <c r="AF323" s="378">
        <f t="shared" si="84"/>
        <v>0</v>
      </c>
      <c r="AG323" s="378" t="str">
        <f t="shared" si="82"/>
        <v>Autres0</v>
      </c>
    </row>
    <row r="324" spans="1:33" ht="30" x14ac:dyDescent="0.15">
      <c r="A324" s="117">
        <v>315</v>
      </c>
      <c r="B324" s="464" t="str">
        <f t="shared" si="73"/>
        <v>Autres0</v>
      </c>
      <c r="C324" s="358" t="str">
        <f t="shared" si="74"/>
        <v>Gabon0</v>
      </c>
      <c r="D324" s="193" t="str">
        <f t="shared" si="72"/>
        <v/>
      </c>
      <c r="E324" s="201"/>
      <c r="F324" s="200"/>
      <c r="G324" s="200"/>
      <c r="H324" s="380"/>
      <c r="I324" s="380"/>
      <c r="J324" s="397" t="str">
        <f t="shared" si="85"/>
        <v/>
      </c>
      <c r="K324" s="201"/>
      <c r="L324" s="200"/>
      <c r="M324" s="200"/>
      <c r="N324" s="380"/>
      <c r="O324" s="202"/>
      <c r="P324" s="203"/>
      <c r="Q324" s="202"/>
      <c r="R324" s="203"/>
      <c r="S324" s="200"/>
      <c r="T324" s="195"/>
      <c r="U324" s="212">
        <f t="shared" si="86"/>
        <v>0</v>
      </c>
      <c r="V324" s="212">
        <f t="shared" si="87"/>
        <v>0</v>
      </c>
      <c r="W324" s="212">
        <f t="shared" si="75"/>
        <v>0</v>
      </c>
      <c r="X324" s="212">
        <f t="shared" si="76"/>
        <v>0</v>
      </c>
      <c r="Y324" s="116">
        <f t="shared" si="77"/>
        <v>0</v>
      </c>
      <c r="Z324" s="116">
        <f t="shared" si="88"/>
        <v>0</v>
      </c>
      <c r="AA324" s="116">
        <f t="shared" si="78"/>
        <v>0</v>
      </c>
      <c r="AB324" s="116">
        <f t="shared" si="79"/>
        <v>0</v>
      </c>
      <c r="AC324" s="58" t="str">
        <f t="shared" si="80"/>
        <v>0</v>
      </c>
      <c r="AD324" s="378">
        <f t="shared" si="83"/>
        <v>0</v>
      </c>
      <c r="AE324" s="378" t="str">
        <f t="shared" si="81"/>
        <v>Gabon0</v>
      </c>
      <c r="AF324" s="378">
        <f t="shared" si="84"/>
        <v>0</v>
      </c>
      <c r="AG324" s="378" t="str">
        <f t="shared" si="82"/>
        <v>Autres0</v>
      </c>
    </row>
    <row r="325" spans="1:33" ht="30" x14ac:dyDescent="0.15">
      <c r="A325" s="117">
        <v>316</v>
      </c>
      <c r="B325" s="464" t="str">
        <f t="shared" si="73"/>
        <v>Autres0</v>
      </c>
      <c r="C325" s="358" t="str">
        <f t="shared" si="74"/>
        <v>Gabon0</v>
      </c>
      <c r="D325" s="193" t="str">
        <f t="shared" si="72"/>
        <v/>
      </c>
      <c r="E325" s="201"/>
      <c r="F325" s="200"/>
      <c r="G325" s="200"/>
      <c r="H325" s="380"/>
      <c r="I325" s="380"/>
      <c r="J325" s="397" t="str">
        <f t="shared" si="85"/>
        <v/>
      </c>
      <c r="K325" s="201"/>
      <c r="L325" s="200"/>
      <c r="M325" s="200"/>
      <c r="N325" s="380"/>
      <c r="O325" s="202"/>
      <c r="P325" s="203"/>
      <c r="Q325" s="202"/>
      <c r="R325" s="203"/>
      <c r="S325" s="200"/>
      <c r="T325" s="195"/>
      <c r="U325" s="212">
        <f t="shared" si="86"/>
        <v>0</v>
      </c>
      <c r="V325" s="212">
        <f t="shared" si="87"/>
        <v>0</v>
      </c>
      <c r="W325" s="212">
        <f t="shared" si="75"/>
        <v>0</v>
      </c>
      <c r="X325" s="212">
        <f t="shared" si="76"/>
        <v>0</v>
      </c>
      <c r="Y325" s="116">
        <f t="shared" si="77"/>
        <v>0</v>
      </c>
      <c r="Z325" s="116">
        <f t="shared" si="88"/>
        <v>0</v>
      </c>
      <c r="AA325" s="116">
        <f t="shared" si="78"/>
        <v>0</v>
      </c>
      <c r="AB325" s="116">
        <f t="shared" si="79"/>
        <v>0</v>
      </c>
      <c r="AC325" s="58" t="str">
        <f t="shared" si="80"/>
        <v>0</v>
      </c>
      <c r="AD325" s="378">
        <f t="shared" si="83"/>
        <v>0</v>
      </c>
      <c r="AE325" s="378" t="str">
        <f t="shared" si="81"/>
        <v>Gabon0</v>
      </c>
      <c r="AF325" s="378">
        <f t="shared" si="84"/>
        <v>0</v>
      </c>
      <c r="AG325" s="378" t="str">
        <f t="shared" si="82"/>
        <v>Autres0</v>
      </c>
    </row>
    <row r="326" spans="1:33" ht="30" x14ac:dyDescent="0.15">
      <c r="A326" s="117">
        <v>317</v>
      </c>
      <c r="B326" s="464" t="str">
        <f t="shared" si="73"/>
        <v>Autres0</v>
      </c>
      <c r="C326" s="358" t="str">
        <f t="shared" si="74"/>
        <v>Gabon0</v>
      </c>
      <c r="D326" s="193" t="str">
        <f t="shared" si="72"/>
        <v/>
      </c>
      <c r="E326" s="201"/>
      <c r="F326" s="200"/>
      <c r="G326" s="200"/>
      <c r="H326" s="380"/>
      <c r="I326" s="380"/>
      <c r="J326" s="397" t="str">
        <f t="shared" si="85"/>
        <v/>
      </c>
      <c r="K326" s="201"/>
      <c r="L326" s="200"/>
      <c r="M326" s="200"/>
      <c r="N326" s="380"/>
      <c r="O326" s="202"/>
      <c r="P326" s="203"/>
      <c r="Q326" s="202"/>
      <c r="R326" s="203"/>
      <c r="S326" s="200"/>
      <c r="T326" s="195"/>
      <c r="U326" s="212">
        <f t="shared" si="86"/>
        <v>0</v>
      </c>
      <c r="V326" s="212">
        <f t="shared" si="87"/>
        <v>0</v>
      </c>
      <c r="W326" s="212">
        <f t="shared" si="75"/>
        <v>0</v>
      </c>
      <c r="X326" s="212">
        <f t="shared" si="76"/>
        <v>0</v>
      </c>
      <c r="Y326" s="116">
        <f t="shared" si="77"/>
        <v>0</v>
      </c>
      <c r="Z326" s="116">
        <f t="shared" si="88"/>
        <v>0</v>
      </c>
      <c r="AA326" s="116">
        <f t="shared" si="78"/>
        <v>0</v>
      </c>
      <c r="AB326" s="116">
        <f t="shared" si="79"/>
        <v>0</v>
      </c>
      <c r="AC326" s="58" t="str">
        <f t="shared" si="80"/>
        <v>0</v>
      </c>
      <c r="AD326" s="378">
        <f t="shared" si="83"/>
        <v>0</v>
      </c>
      <c r="AE326" s="378" t="str">
        <f t="shared" si="81"/>
        <v>Gabon0</v>
      </c>
      <c r="AF326" s="378">
        <f t="shared" si="84"/>
        <v>0</v>
      </c>
      <c r="AG326" s="378" t="str">
        <f t="shared" si="82"/>
        <v>Autres0</v>
      </c>
    </row>
    <row r="327" spans="1:33" ht="30" x14ac:dyDescent="0.15">
      <c r="A327" s="117">
        <v>318</v>
      </c>
      <c r="B327" s="464" t="str">
        <f t="shared" si="73"/>
        <v>Autres0</v>
      </c>
      <c r="C327" s="358" t="str">
        <f t="shared" si="74"/>
        <v>Gabon0</v>
      </c>
      <c r="D327" s="193" t="str">
        <f t="shared" si="72"/>
        <v/>
      </c>
      <c r="E327" s="201"/>
      <c r="F327" s="200"/>
      <c r="G327" s="200"/>
      <c r="H327" s="380"/>
      <c r="I327" s="380"/>
      <c r="J327" s="397" t="str">
        <f t="shared" si="85"/>
        <v/>
      </c>
      <c r="K327" s="201"/>
      <c r="L327" s="200"/>
      <c r="M327" s="200"/>
      <c r="N327" s="380"/>
      <c r="O327" s="202"/>
      <c r="P327" s="203"/>
      <c r="Q327" s="202"/>
      <c r="R327" s="203"/>
      <c r="S327" s="200"/>
      <c r="T327" s="195"/>
      <c r="U327" s="212">
        <f t="shared" si="86"/>
        <v>0</v>
      </c>
      <c r="V327" s="212">
        <f t="shared" si="87"/>
        <v>0</v>
      </c>
      <c r="W327" s="212">
        <f t="shared" si="75"/>
        <v>0</v>
      </c>
      <c r="X327" s="212">
        <f t="shared" si="76"/>
        <v>0</v>
      </c>
      <c r="Y327" s="116">
        <f t="shared" si="77"/>
        <v>0</v>
      </c>
      <c r="Z327" s="116">
        <f t="shared" si="88"/>
        <v>0</v>
      </c>
      <c r="AA327" s="116">
        <f t="shared" si="78"/>
        <v>0</v>
      </c>
      <c r="AB327" s="116">
        <f t="shared" si="79"/>
        <v>0</v>
      </c>
      <c r="AC327" s="58" t="str">
        <f t="shared" si="80"/>
        <v>0</v>
      </c>
      <c r="AD327" s="378">
        <f t="shared" si="83"/>
        <v>0</v>
      </c>
      <c r="AE327" s="378" t="str">
        <f t="shared" si="81"/>
        <v>Gabon0</v>
      </c>
      <c r="AF327" s="378">
        <f t="shared" si="84"/>
        <v>0</v>
      </c>
      <c r="AG327" s="378" t="str">
        <f t="shared" si="82"/>
        <v>Autres0</v>
      </c>
    </row>
    <row r="328" spans="1:33" ht="30" x14ac:dyDescent="0.15">
      <c r="A328" s="117">
        <v>319</v>
      </c>
      <c r="B328" s="464" t="str">
        <f t="shared" si="73"/>
        <v>Autres0</v>
      </c>
      <c r="C328" s="358" t="str">
        <f t="shared" si="74"/>
        <v>Gabon0</v>
      </c>
      <c r="D328" s="193" t="str">
        <f t="shared" si="72"/>
        <v/>
      </c>
      <c r="E328" s="201"/>
      <c r="F328" s="200"/>
      <c r="G328" s="200"/>
      <c r="H328" s="380"/>
      <c r="I328" s="380"/>
      <c r="J328" s="397" t="str">
        <f t="shared" si="85"/>
        <v/>
      </c>
      <c r="K328" s="201"/>
      <c r="L328" s="200"/>
      <c r="M328" s="200"/>
      <c r="N328" s="380"/>
      <c r="O328" s="202"/>
      <c r="P328" s="203"/>
      <c r="Q328" s="202"/>
      <c r="R328" s="203"/>
      <c r="S328" s="200"/>
      <c r="T328" s="195"/>
      <c r="U328" s="212">
        <f t="shared" si="86"/>
        <v>0</v>
      </c>
      <c r="V328" s="212">
        <f t="shared" si="87"/>
        <v>0</v>
      </c>
      <c r="W328" s="212">
        <f t="shared" si="75"/>
        <v>0</v>
      </c>
      <c r="X328" s="212">
        <f t="shared" si="76"/>
        <v>0</v>
      </c>
      <c r="Y328" s="116">
        <f t="shared" si="77"/>
        <v>0</v>
      </c>
      <c r="Z328" s="116">
        <f t="shared" si="88"/>
        <v>0</v>
      </c>
      <c r="AA328" s="116">
        <f t="shared" si="78"/>
        <v>0</v>
      </c>
      <c r="AB328" s="116">
        <f t="shared" si="79"/>
        <v>0</v>
      </c>
      <c r="AC328" s="58" t="str">
        <f t="shared" si="80"/>
        <v>0</v>
      </c>
      <c r="AD328" s="378">
        <f t="shared" si="83"/>
        <v>0</v>
      </c>
      <c r="AE328" s="378" t="str">
        <f t="shared" si="81"/>
        <v>Gabon0</v>
      </c>
      <c r="AF328" s="378">
        <f t="shared" si="84"/>
        <v>0</v>
      </c>
      <c r="AG328" s="378" t="str">
        <f t="shared" si="82"/>
        <v>Autres0</v>
      </c>
    </row>
    <row r="329" spans="1:33" ht="30" x14ac:dyDescent="0.15">
      <c r="A329" s="117">
        <v>320</v>
      </c>
      <c r="B329" s="464" t="str">
        <f t="shared" si="73"/>
        <v>Autres0</v>
      </c>
      <c r="C329" s="358" t="str">
        <f t="shared" si="74"/>
        <v>Gabon0</v>
      </c>
      <c r="D329" s="193" t="str">
        <f t="shared" si="72"/>
        <v/>
      </c>
      <c r="E329" s="201"/>
      <c r="F329" s="200"/>
      <c r="G329" s="200"/>
      <c r="H329" s="380"/>
      <c r="I329" s="380"/>
      <c r="J329" s="397" t="str">
        <f t="shared" si="85"/>
        <v/>
      </c>
      <c r="K329" s="201"/>
      <c r="L329" s="200"/>
      <c r="M329" s="200"/>
      <c r="N329" s="380"/>
      <c r="O329" s="202"/>
      <c r="P329" s="203"/>
      <c r="Q329" s="202"/>
      <c r="R329" s="203"/>
      <c r="S329" s="200"/>
      <c r="T329" s="195"/>
      <c r="U329" s="212">
        <f t="shared" si="86"/>
        <v>0</v>
      </c>
      <c r="V329" s="212">
        <f t="shared" si="87"/>
        <v>0</v>
      </c>
      <c r="W329" s="212">
        <f t="shared" si="75"/>
        <v>0</v>
      </c>
      <c r="X329" s="212">
        <f t="shared" si="76"/>
        <v>0</v>
      </c>
      <c r="Y329" s="116">
        <f t="shared" si="77"/>
        <v>0</v>
      </c>
      <c r="Z329" s="116">
        <f t="shared" si="88"/>
        <v>0</v>
      </c>
      <c r="AA329" s="116">
        <f t="shared" si="78"/>
        <v>0</v>
      </c>
      <c r="AB329" s="116">
        <f t="shared" si="79"/>
        <v>0</v>
      </c>
      <c r="AC329" s="58" t="str">
        <f t="shared" si="80"/>
        <v>0</v>
      </c>
      <c r="AD329" s="378">
        <f t="shared" si="83"/>
        <v>0</v>
      </c>
      <c r="AE329" s="378" t="str">
        <f t="shared" si="81"/>
        <v>Gabon0</v>
      </c>
      <c r="AF329" s="378">
        <f t="shared" si="84"/>
        <v>0</v>
      </c>
      <c r="AG329" s="378" t="str">
        <f t="shared" si="82"/>
        <v>Autres0</v>
      </c>
    </row>
    <row r="330" spans="1:33" ht="30" x14ac:dyDescent="0.15">
      <c r="A330" s="117">
        <v>321</v>
      </c>
      <c r="B330" s="464" t="str">
        <f t="shared" si="73"/>
        <v>Autres0</v>
      </c>
      <c r="C330" s="358" t="str">
        <f t="shared" si="74"/>
        <v>Gabon0</v>
      </c>
      <c r="D330" s="193" t="str">
        <f t="shared" ref="D330:D351" si="89">E330&amp;J330</f>
        <v/>
      </c>
      <c r="E330" s="201"/>
      <c r="F330" s="200"/>
      <c r="G330" s="200"/>
      <c r="H330" s="380"/>
      <c r="I330" s="380"/>
      <c r="J330" s="397" t="str">
        <f t="shared" si="85"/>
        <v/>
      </c>
      <c r="K330" s="201"/>
      <c r="L330" s="200"/>
      <c r="M330" s="200"/>
      <c r="N330" s="380"/>
      <c r="O330" s="202"/>
      <c r="P330" s="203"/>
      <c r="Q330" s="202"/>
      <c r="R330" s="203"/>
      <c r="S330" s="200"/>
      <c r="T330" s="195"/>
      <c r="U330" s="212">
        <f t="shared" si="86"/>
        <v>0</v>
      </c>
      <c r="V330" s="212">
        <f t="shared" si="87"/>
        <v>0</v>
      </c>
      <c r="W330" s="212">
        <f t="shared" si="75"/>
        <v>0</v>
      </c>
      <c r="X330" s="212">
        <f t="shared" si="76"/>
        <v>0</v>
      </c>
      <c r="Y330" s="116">
        <f t="shared" si="77"/>
        <v>0</v>
      </c>
      <c r="Z330" s="116">
        <f t="shared" si="88"/>
        <v>0</v>
      </c>
      <c r="AA330" s="116">
        <f t="shared" si="78"/>
        <v>0</v>
      </c>
      <c r="AB330" s="116">
        <f t="shared" si="79"/>
        <v>0</v>
      </c>
      <c r="AC330" s="58" t="str">
        <f t="shared" si="80"/>
        <v>0</v>
      </c>
      <c r="AD330" s="378">
        <f t="shared" si="83"/>
        <v>0</v>
      </c>
      <c r="AE330" s="378" t="str">
        <f t="shared" si="81"/>
        <v>Gabon0</v>
      </c>
      <c r="AF330" s="378">
        <f t="shared" si="84"/>
        <v>0</v>
      </c>
      <c r="AG330" s="378" t="str">
        <f t="shared" si="82"/>
        <v>Autres0</v>
      </c>
    </row>
    <row r="331" spans="1:33" ht="30" x14ac:dyDescent="0.15">
      <c r="A331" s="117">
        <v>322</v>
      </c>
      <c r="B331" s="464" t="str">
        <f t="shared" ref="B331:B351" si="90">AG331</f>
        <v>Autres0</v>
      </c>
      <c r="C331" s="358" t="str">
        <f t="shared" ref="C331:C351" si="91">AE331</f>
        <v>Gabon0</v>
      </c>
      <c r="D331" s="193" t="str">
        <f t="shared" si="89"/>
        <v/>
      </c>
      <c r="E331" s="201"/>
      <c r="F331" s="200"/>
      <c r="G331" s="200"/>
      <c r="H331" s="380"/>
      <c r="I331" s="380"/>
      <c r="J331" s="397" t="str">
        <f t="shared" si="85"/>
        <v/>
      </c>
      <c r="K331" s="201"/>
      <c r="L331" s="200"/>
      <c r="M331" s="200"/>
      <c r="N331" s="380"/>
      <c r="O331" s="202"/>
      <c r="P331" s="203"/>
      <c r="Q331" s="202"/>
      <c r="R331" s="203"/>
      <c r="S331" s="200"/>
      <c r="T331" s="195"/>
      <c r="U331" s="212">
        <f t="shared" si="86"/>
        <v>0</v>
      </c>
      <c r="V331" s="212">
        <f t="shared" si="87"/>
        <v>0</v>
      </c>
      <c r="W331" s="212">
        <f t="shared" ref="W331:W351" si="92">IF(N331="Gabon",0,T331*$W$5)</f>
        <v>0</v>
      </c>
      <c r="X331" s="212">
        <f t="shared" ref="X331:X351" si="93">IF(S331="Oui",T331+U331,T331)</f>
        <v>0</v>
      </c>
      <c r="Y331" s="116">
        <f t="shared" ref="Y331:Y351" si="94">IF(AND(S331="Non",N331="Gabon"),1,0)</f>
        <v>0</v>
      </c>
      <c r="Z331" s="116">
        <f t="shared" si="88"/>
        <v>0</v>
      </c>
      <c r="AA331" s="116">
        <f t="shared" ref="AA331:AA351" si="95">IF(N331="Gabon",1,0)</f>
        <v>0</v>
      </c>
      <c r="AB331" s="116">
        <f t="shared" ref="AB331:AB351" si="96">IF(N331&lt;&gt;"",IF(N331&lt;&gt;"Gabon",1,0),0)</f>
        <v>0</v>
      </c>
      <c r="AC331" s="58" t="str">
        <f t="shared" ref="AC331:AC351" si="97">S331&amp;-Z331</f>
        <v>0</v>
      </c>
      <c r="AD331" s="378">
        <f t="shared" si="83"/>
        <v>0</v>
      </c>
      <c r="AE331" s="378" t="str">
        <f t="shared" ref="AE331:AE351" si="98">"Gabon"&amp;AD331</f>
        <v>Gabon0</v>
      </c>
      <c r="AF331" s="378">
        <f t="shared" si="84"/>
        <v>0</v>
      </c>
      <c r="AG331" s="378" t="str">
        <f t="shared" ref="AG331:AG351" si="99">"Autres"&amp;AF331</f>
        <v>Autres0</v>
      </c>
    </row>
    <row r="332" spans="1:33" ht="30" x14ac:dyDescent="0.15">
      <c r="A332" s="117">
        <v>323</v>
      </c>
      <c r="B332" s="464" t="str">
        <f t="shared" si="90"/>
        <v>Autres0</v>
      </c>
      <c r="C332" s="358" t="str">
        <f t="shared" si="91"/>
        <v>Gabon0</v>
      </c>
      <c r="D332" s="193" t="str">
        <f t="shared" si="89"/>
        <v/>
      </c>
      <c r="E332" s="201"/>
      <c r="F332" s="200"/>
      <c r="G332" s="200"/>
      <c r="H332" s="380"/>
      <c r="I332" s="380"/>
      <c r="J332" s="397" t="str">
        <f t="shared" si="85"/>
        <v/>
      </c>
      <c r="K332" s="201"/>
      <c r="L332" s="200"/>
      <c r="M332" s="200"/>
      <c r="N332" s="380"/>
      <c r="O332" s="202"/>
      <c r="P332" s="203"/>
      <c r="Q332" s="202"/>
      <c r="R332" s="203"/>
      <c r="S332" s="200"/>
      <c r="T332" s="195"/>
      <c r="U332" s="212">
        <f t="shared" si="86"/>
        <v>0</v>
      </c>
      <c r="V332" s="212">
        <f t="shared" si="87"/>
        <v>0</v>
      </c>
      <c r="W332" s="212">
        <f t="shared" si="92"/>
        <v>0</v>
      </c>
      <c r="X332" s="212">
        <f t="shared" si="93"/>
        <v>0</v>
      </c>
      <c r="Y332" s="116">
        <f t="shared" si="94"/>
        <v>0</v>
      </c>
      <c r="Z332" s="116">
        <f t="shared" si="88"/>
        <v>0</v>
      </c>
      <c r="AA332" s="116">
        <f t="shared" si="95"/>
        <v>0</v>
      </c>
      <c r="AB332" s="116">
        <f t="shared" si="96"/>
        <v>0</v>
      </c>
      <c r="AC332" s="58" t="str">
        <f t="shared" si="97"/>
        <v>0</v>
      </c>
      <c r="AD332" s="378">
        <f t="shared" ref="AD332:AD351" si="100">AD331+AA332</f>
        <v>0</v>
      </c>
      <c r="AE332" s="378" t="str">
        <f t="shared" si="98"/>
        <v>Gabon0</v>
      </c>
      <c r="AF332" s="378">
        <f t="shared" ref="AF332:AF351" si="101">AF331+AB332</f>
        <v>0</v>
      </c>
      <c r="AG332" s="378" t="str">
        <f t="shared" si="99"/>
        <v>Autres0</v>
      </c>
    </row>
    <row r="333" spans="1:33" ht="30" x14ac:dyDescent="0.15">
      <c r="A333" s="117">
        <v>324</v>
      </c>
      <c r="B333" s="464" t="str">
        <f t="shared" si="90"/>
        <v>Autres0</v>
      </c>
      <c r="C333" s="358" t="str">
        <f t="shared" si="91"/>
        <v>Gabon0</v>
      </c>
      <c r="D333" s="193" t="str">
        <f t="shared" si="89"/>
        <v/>
      </c>
      <c r="E333" s="201"/>
      <c r="F333" s="200"/>
      <c r="G333" s="200"/>
      <c r="H333" s="380"/>
      <c r="I333" s="380"/>
      <c r="J333" s="397" t="str">
        <f t="shared" si="85"/>
        <v/>
      </c>
      <c r="K333" s="201"/>
      <c r="L333" s="200"/>
      <c r="M333" s="200"/>
      <c r="N333" s="380"/>
      <c r="O333" s="202"/>
      <c r="P333" s="203"/>
      <c r="Q333" s="202"/>
      <c r="R333" s="203"/>
      <c r="S333" s="200"/>
      <c r="T333" s="195"/>
      <c r="U333" s="212">
        <f t="shared" si="86"/>
        <v>0</v>
      </c>
      <c r="V333" s="212">
        <f t="shared" si="87"/>
        <v>0</v>
      </c>
      <c r="W333" s="212">
        <f t="shared" si="92"/>
        <v>0</v>
      </c>
      <c r="X333" s="212">
        <f t="shared" si="93"/>
        <v>0</v>
      </c>
      <c r="Y333" s="116">
        <f t="shared" si="94"/>
        <v>0</v>
      </c>
      <c r="Z333" s="116">
        <f t="shared" si="88"/>
        <v>0</v>
      </c>
      <c r="AA333" s="116">
        <f t="shared" si="95"/>
        <v>0</v>
      </c>
      <c r="AB333" s="116">
        <f t="shared" si="96"/>
        <v>0</v>
      </c>
      <c r="AC333" s="58" t="str">
        <f t="shared" si="97"/>
        <v>0</v>
      </c>
      <c r="AD333" s="378">
        <f t="shared" si="100"/>
        <v>0</v>
      </c>
      <c r="AE333" s="378" t="str">
        <f t="shared" si="98"/>
        <v>Gabon0</v>
      </c>
      <c r="AF333" s="378">
        <f t="shared" si="101"/>
        <v>0</v>
      </c>
      <c r="AG333" s="378" t="str">
        <f t="shared" si="99"/>
        <v>Autres0</v>
      </c>
    </row>
    <row r="334" spans="1:33" ht="30" x14ac:dyDescent="0.15">
      <c r="A334" s="117">
        <v>325</v>
      </c>
      <c r="B334" s="464" t="str">
        <f t="shared" si="90"/>
        <v>Autres0</v>
      </c>
      <c r="C334" s="358" t="str">
        <f t="shared" si="91"/>
        <v>Gabon0</v>
      </c>
      <c r="D334" s="193" t="str">
        <f t="shared" si="89"/>
        <v/>
      </c>
      <c r="E334" s="201"/>
      <c r="F334" s="200"/>
      <c r="G334" s="200"/>
      <c r="H334" s="380"/>
      <c r="I334" s="380"/>
      <c r="J334" s="397" t="str">
        <f t="shared" si="85"/>
        <v/>
      </c>
      <c r="K334" s="201"/>
      <c r="L334" s="200"/>
      <c r="M334" s="200"/>
      <c r="N334" s="380"/>
      <c r="O334" s="202"/>
      <c r="P334" s="203"/>
      <c r="Q334" s="202"/>
      <c r="R334" s="203"/>
      <c r="S334" s="200"/>
      <c r="T334" s="195"/>
      <c r="U334" s="212">
        <f t="shared" si="86"/>
        <v>0</v>
      </c>
      <c r="V334" s="212">
        <f t="shared" si="87"/>
        <v>0</v>
      </c>
      <c r="W334" s="212">
        <f t="shared" si="92"/>
        <v>0</v>
      </c>
      <c r="X334" s="212">
        <f t="shared" si="93"/>
        <v>0</v>
      </c>
      <c r="Y334" s="116">
        <f t="shared" si="94"/>
        <v>0</v>
      </c>
      <c r="Z334" s="116">
        <f t="shared" si="88"/>
        <v>0</v>
      </c>
      <c r="AA334" s="116">
        <f t="shared" si="95"/>
        <v>0</v>
      </c>
      <c r="AB334" s="116">
        <f t="shared" si="96"/>
        <v>0</v>
      </c>
      <c r="AC334" s="58" t="str">
        <f t="shared" si="97"/>
        <v>0</v>
      </c>
      <c r="AD334" s="378">
        <f t="shared" si="100"/>
        <v>0</v>
      </c>
      <c r="AE334" s="378" t="str">
        <f t="shared" si="98"/>
        <v>Gabon0</v>
      </c>
      <c r="AF334" s="378">
        <f t="shared" si="101"/>
        <v>0</v>
      </c>
      <c r="AG334" s="378" t="str">
        <f t="shared" si="99"/>
        <v>Autres0</v>
      </c>
    </row>
    <row r="335" spans="1:33" ht="30" x14ac:dyDescent="0.15">
      <c r="A335" s="117">
        <v>326</v>
      </c>
      <c r="B335" s="464" t="str">
        <f t="shared" si="90"/>
        <v>Autres0</v>
      </c>
      <c r="C335" s="358" t="str">
        <f t="shared" si="91"/>
        <v>Gabon0</v>
      </c>
      <c r="D335" s="193" t="str">
        <f t="shared" si="89"/>
        <v/>
      </c>
      <c r="E335" s="201"/>
      <c r="F335" s="200"/>
      <c r="G335" s="200"/>
      <c r="H335" s="380"/>
      <c r="I335" s="380"/>
      <c r="J335" s="397" t="str">
        <f t="shared" si="85"/>
        <v/>
      </c>
      <c r="K335" s="201"/>
      <c r="L335" s="200"/>
      <c r="M335" s="200"/>
      <c r="N335" s="380"/>
      <c r="O335" s="202"/>
      <c r="P335" s="203"/>
      <c r="Q335" s="202"/>
      <c r="R335" s="203"/>
      <c r="S335" s="200"/>
      <c r="T335" s="195"/>
      <c r="U335" s="212">
        <f t="shared" si="86"/>
        <v>0</v>
      </c>
      <c r="V335" s="212">
        <f t="shared" si="87"/>
        <v>0</v>
      </c>
      <c r="W335" s="212">
        <f t="shared" si="92"/>
        <v>0</v>
      </c>
      <c r="X335" s="212">
        <f t="shared" si="93"/>
        <v>0</v>
      </c>
      <c r="Y335" s="116">
        <f t="shared" si="94"/>
        <v>0</v>
      </c>
      <c r="Z335" s="116">
        <f t="shared" si="88"/>
        <v>0</v>
      </c>
      <c r="AA335" s="116">
        <f t="shared" si="95"/>
        <v>0</v>
      </c>
      <c r="AB335" s="116">
        <f t="shared" si="96"/>
        <v>0</v>
      </c>
      <c r="AC335" s="58" t="str">
        <f t="shared" si="97"/>
        <v>0</v>
      </c>
      <c r="AD335" s="378">
        <f t="shared" si="100"/>
        <v>0</v>
      </c>
      <c r="AE335" s="378" t="str">
        <f t="shared" si="98"/>
        <v>Gabon0</v>
      </c>
      <c r="AF335" s="378">
        <f t="shared" si="101"/>
        <v>0</v>
      </c>
      <c r="AG335" s="378" t="str">
        <f t="shared" si="99"/>
        <v>Autres0</v>
      </c>
    </row>
    <row r="336" spans="1:33" ht="30" x14ac:dyDescent="0.15">
      <c r="A336" s="117">
        <v>327</v>
      </c>
      <c r="B336" s="464" t="str">
        <f t="shared" si="90"/>
        <v>Autres0</v>
      </c>
      <c r="C336" s="358" t="str">
        <f t="shared" si="91"/>
        <v>Gabon0</v>
      </c>
      <c r="D336" s="193" t="str">
        <f t="shared" si="89"/>
        <v/>
      </c>
      <c r="E336" s="201"/>
      <c r="F336" s="200"/>
      <c r="G336" s="200"/>
      <c r="H336" s="380"/>
      <c r="I336" s="380"/>
      <c r="J336" s="397" t="str">
        <f t="shared" si="85"/>
        <v/>
      </c>
      <c r="K336" s="201"/>
      <c r="L336" s="200"/>
      <c r="M336" s="200"/>
      <c r="N336" s="380"/>
      <c r="O336" s="202"/>
      <c r="P336" s="203"/>
      <c r="Q336" s="202"/>
      <c r="R336" s="203"/>
      <c r="S336" s="200"/>
      <c r="T336" s="195"/>
      <c r="U336" s="212">
        <f t="shared" si="86"/>
        <v>0</v>
      </c>
      <c r="V336" s="212">
        <f t="shared" si="87"/>
        <v>0</v>
      </c>
      <c r="W336" s="212">
        <f t="shared" si="92"/>
        <v>0</v>
      </c>
      <c r="X336" s="212">
        <f t="shared" si="93"/>
        <v>0</v>
      </c>
      <c r="Y336" s="116">
        <f t="shared" si="94"/>
        <v>0</v>
      </c>
      <c r="Z336" s="116">
        <f t="shared" si="88"/>
        <v>0</v>
      </c>
      <c r="AA336" s="116">
        <f t="shared" si="95"/>
        <v>0</v>
      </c>
      <c r="AB336" s="116">
        <f t="shared" si="96"/>
        <v>0</v>
      </c>
      <c r="AC336" s="58" t="str">
        <f t="shared" si="97"/>
        <v>0</v>
      </c>
      <c r="AD336" s="378">
        <f t="shared" si="100"/>
        <v>0</v>
      </c>
      <c r="AE336" s="378" t="str">
        <f t="shared" si="98"/>
        <v>Gabon0</v>
      </c>
      <c r="AF336" s="378">
        <f t="shared" si="101"/>
        <v>0</v>
      </c>
      <c r="AG336" s="378" t="str">
        <f t="shared" si="99"/>
        <v>Autres0</v>
      </c>
    </row>
    <row r="337" spans="1:33" ht="30" x14ac:dyDescent="0.15">
      <c r="A337" s="117">
        <v>328</v>
      </c>
      <c r="B337" s="464" t="str">
        <f t="shared" si="90"/>
        <v>Autres0</v>
      </c>
      <c r="C337" s="358" t="str">
        <f t="shared" si="91"/>
        <v>Gabon0</v>
      </c>
      <c r="D337" s="193" t="str">
        <f t="shared" si="89"/>
        <v/>
      </c>
      <c r="E337" s="201"/>
      <c r="F337" s="200"/>
      <c r="G337" s="200"/>
      <c r="H337" s="380"/>
      <c r="I337" s="380"/>
      <c r="J337" s="397" t="str">
        <f t="shared" si="85"/>
        <v/>
      </c>
      <c r="K337" s="201"/>
      <c r="L337" s="200"/>
      <c r="M337" s="200"/>
      <c r="N337" s="380"/>
      <c r="O337" s="202"/>
      <c r="P337" s="203"/>
      <c r="Q337" s="202"/>
      <c r="R337" s="203"/>
      <c r="S337" s="200"/>
      <c r="T337" s="195"/>
      <c r="U337" s="212">
        <f t="shared" si="86"/>
        <v>0</v>
      </c>
      <c r="V337" s="212">
        <f t="shared" si="87"/>
        <v>0</v>
      </c>
      <c r="W337" s="212">
        <f t="shared" si="92"/>
        <v>0</v>
      </c>
      <c r="X337" s="212">
        <f t="shared" si="93"/>
        <v>0</v>
      </c>
      <c r="Y337" s="116">
        <f t="shared" si="94"/>
        <v>0</v>
      </c>
      <c r="Z337" s="116">
        <f t="shared" si="88"/>
        <v>0</v>
      </c>
      <c r="AA337" s="116">
        <f t="shared" si="95"/>
        <v>0</v>
      </c>
      <c r="AB337" s="116">
        <f t="shared" si="96"/>
        <v>0</v>
      </c>
      <c r="AC337" s="58" t="str">
        <f t="shared" si="97"/>
        <v>0</v>
      </c>
      <c r="AD337" s="378">
        <f t="shared" si="100"/>
        <v>0</v>
      </c>
      <c r="AE337" s="378" t="str">
        <f t="shared" si="98"/>
        <v>Gabon0</v>
      </c>
      <c r="AF337" s="378">
        <f t="shared" si="101"/>
        <v>0</v>
      </c>
      <c r="AG337" s="378" t="str">
        <f t="shared" si="99"/>
        <v>Autres0</v>
      </c>
    </row>
    <row r="338" spans="1:33" ht="30" x14ac:dyDescent="0.15">
      <c r="A338" s="117">
        <v>329</v>
      </c>
      <c r="B338" s="464" t="str">
        <f t="shared" si="90"/>
        <v>Autres0</v>
      </c>
      <c r="C338" s="358" t="str">
        <f t="shared" si="91"/>
        <v>Gabon0</v>
      </c>
      <c r="D338" s="193" t="str">
        <f t="shared" si="89"/>
        <v/>
      </c>
      <c r="E338" s="201"/>
      <c r="F338" s="200"/>
      <c r="G338" s="200"/>
      <c r="H338" s="380"/>
      <c r="I338" s="380"/>
      <c r="J338" s="397" t="str">
        <f t="shared" si="85"/>
        <v/>
      </c>
      <c r="K338" s="201"/>
      <c r="L338" s="200"/>
      <c r="M338" s="200"/>
      <c r="N338" s="380"/>
      <c r="O338" s="202"/>
      <c r="P338" s="203"/>
      <c r="Q338" s="202"/>
      <c r="R338" s="203"/>
      <c r="S338" s="200"/>
      <c r="T338" s="195"/>
      <c r="U338" s="212">
        <f t="shared" si="86"/>
        <v>0</v>
      </c>
      <c r="V338" s="212">
        <f t="shared" si="87"/>
        <v>0</v>
      </c>
      <c r="W338" s="212">
        <f t="shared" si="92"/>
        <v>0</v>
      </c>
      <c r="X338" s="212">
        <f t="shared" si="93"/>
        <v>0</v>
      </c>
      <c r="Y338" s="116">
        <f t="shared" si="94"/>
        <v>0</v>
      </c>
      <c r="Z338" s="116">
        <f t="shared" si="88"/>
        <v>0</v>
      </c>
      <c r="AA338" s="116">
        <f t="shared" si="95"/>
        <v>0</v>
      </c>
      <c r="AB338" s="116">
        <f t="shared" si="96"/>
        <v>0</v>
      </c>
      <c r="AC338" s="58" t="str">
        <f t="shared" si="97"/>
        <v>0</v>
      </c>
      <c r="AD338" s="378">
        <f t="shared" si="100"/>
        <v>0</v>
      </c>
      <c r="AE338" s="378" t="str">
        <f t="shared" si="98"/>
        <v>Gabon0</v>
      </c>
      <c r="AF338" s="378">
        <f t="shared" si="101"/>
        <v>0</v>
      </c>
      <c r="AG338" s="378" t="str">
        <f t="shared" si="99"/>
        <v>Autres0</v>
      </c>
    </row>
    <row r="339" spans="1:33" ht="30" x14ac:dyDescent="0.15">
      <c r="A339" s="117">
        <v>330</v>
      </c>
      <c r="B339" s="464" t="str">
        <f t="shared" si="90"/>
        <v>Autres0</v>
      </c>
      <c r="C339" s="358" t="str">
        <f t="shared" si="91"/>
        <v>Gabon0</v>
      </c>
      <c r="D339" s="193" t="str">
        <f t="shared" si="89"/>
        <v/>
      </c>
      <c r="E339" s="201"/>
      <c r="F339" s="200"/>
      <c r="G339" s="200"/>
      <c r="H339" s="380"/>
      <c r="I339" s="380"/>
      <c r="J339" s="397" t="str">
        <f t="shared" si="85"/>
        <v/>
      </c>
      <c r="K339" s="201"/>
      <c r="L339" s="200"/>
      <c r="M339" s="200"/>
      <c r="N339" s="380"/>
      <c r="O339" s="202"/>
      <c r="P339" s="203"/>
      <c r="Q339" s="202"/>
      <c r="R339" s="203"/>
      <c r="S339" s="200"/>
      <c r="T339" s="195"/>
      <c r="U339" s="212">
        <f t="shared" si="86"/>
        <v>0</v>
      </c>
      <c r="V339" s="212">
        <f t="shared" si="87"/>
        <v>0</v>
      </c>
      <c r="W339" s="212">
        <f t="shared" si="92"/>
        <v>0</v>
      </c>
      <c r="X339" s="212">
        <f t="shared" si="93"/>
        <v>0</v>
      </c>
      <c r="Y339" s="116">
        <f t="shared" si="94"/>
        <v>0</v>
      </c>
      <c r="Z339" s="116">
        <f t="shared" si="88"/>
        <v>0</v>
      </c>
      <c r="AA339" s="116">
        <f t="shared" si="95"/>
        <v>0</v>
      </c>
      <c r="AB339" s="116">
        <f t="shared" si="96"/>
        <v>0</v>
      </c>
      <c r="AC339" s="58" t="str">
        <f t="shared" si="97"/>
        <v>0</v>
      </c>
      <c r="AD339" s="378">
        <f t="shared" si="100"/>
        <v>0</v>
      </c>
      <c r="AE339" s="378" t="str">
        <f t="shared" si="98"/>
        <v>Gabon0</v>
      </c>
      <c r="AF339" s="378">
        <f t="shared" si="101"/>
        <v>0</v>
      </c>
      <c r="AG339" s="378" t="str">
        <f t="shared" si="99"/>
        <v>Autres0</v>
      </c>
    </row>
    <row r="340" spans="1:33" ht="30" x14ac:dyDescent="0.15">
      <c r="A340" s="117">
        <v>331</v>
      </c>
      <c r="B340" s="464" t="str">
        <f t="shared" si="90"/>
        <v>Autres0</v>
      </c>
      <c r="C340" s="358" t="str">
        <f t="shared" si="91"/>
        <v>Gabon0</v>
      </c>
      <c r="D340" s="193" t="str">
        <f t="shared" si="89"/>
        <v/>
      </c>
      <c r="E340" s="201"/>
      <c r="F340" s="200"/>
      <c r="G340" s="200"/>
      <c r="H340" s="380"/>
      <c r="I340" s="380"/>
      <c r="J340" s="397" t="str">
        <f t="shared" si="85"/>
        <v/>
      </c>
      <c r="K340" s="201"/>
      <c r="L340" s="200"/>
      <c r="M340" s="200"/>
      <c r="N340" s="380"/>
      <c r="O340" s="202"/>
      <c r="P340" s="203"/>
      <c r="Q340" s="202"/>
      <c r="R340" s="203"/>
      <c r="S340" s="200"/>
      <c r="T340" s="195"/>
      <c r="U340" s="212">
        <f t="shared" si="86"/>
        <v>0</v>
      </c>
      <c r="V340" s="212">
        <f t="shared" si="87"/>
        <v>0</v>
      </c>
      <c r="W340" s="212">
        <f t="shared" si="92"/>
        <v>0</v>
      </c>
      <c r="X340" s="212">
        <f t="shared" si="93"/>
        <v>0</v>
      </c>
      <c r="Y340" s="116">
        <f t="shared" si="94"/>
        <v>0</v>
      </c>
      <c r="Z340" s="116">
        <f t="shared" si="88"/>
        <v>0</v>
      </c>
      <c r="AA340" s="116">
        <f t="shared" si="95"/>
        <v>0</v>
      </c>
      <c r="AB340" s="116">
        <f t="shared" si="96"/>
        <v>0</v>
      </c>
      <c r="AC340" s="58" t="str">
        <f t="shared" si="97"/>
        <v>0</v>
      </c>
      <c r="AD340" s="378">
        <f t="shared" si="100"/>
        <v>0</v>
      </c>
      <c r="AE340" s="378" t="str">
        <f t="shared" si="98"/>
        <v>Gabon0</v>
      </c>
      <c r="AF340" s="378">
        <f t="shared" si="101"/>
        <v>0</v>
      </c>
      <c r="AG340" s="378" t="str">
        <f t="shared" si="99"/>
        <v>Autres0</v>
      </c>
    </row>
    <row r="341" spans="1:33" ht="30" x14ac:dyDescent="0.15">
      <c r="A341" s="117">
        <v>332</v>
      </c>
      <c r="B341" s="464" t="str">
        <f t="shared" si="90"/>
        <v>Autres0</v>
      </c>
      <c r="C341" s="358" t="str">
        <f t="shared" si="91"/>
        <v>Gabon0</v>
      </c>
      <c r="D341" s="193" t="str">
        <f t="shared" si="89"/>
        <v/>
      </c>
      <c r="E341" s="201"/>
      <c r="F341" s="200"/>
      <c r="G341" s="200"/>
      <c r="H341" s="380"/>
      <c r="I341" s="380"/>
      <c r="J341" s="397" t="str">
        <f t="shared" si="85"/>
        <v/>
      </c>
      <c r="K341" s="201"/>
      <c r="L341" s="200"/>
      <c r="M341" s="200"/>
      <c r="N341" s="380"/>
      <c r="O341" s="202"/>
      <c r="P341" s="203"/>
      <c r="Q341" s="202"/>
      <c r="R341" s="203"/>
      <c r="S341" s="200"/>
      <c r="T341" s="195"/>
      <c r="U341" s="212">
        <f t="shared" si="86"/>
        <v>0</v>
      </c>
      <c r="V341" s="212">
        <f t="shared" si="87"/>
        <v>0</v>
      </c>
      <c r="W341" s="212">
        <f t="shared" si="92"/>
        <v>0</v>
      </c>
      <c r="X341" s="212">
        <f t="shared" si="93"/>
        <v>0</v>
      </c>
      <c r="Y341" s="116">
        <f t="shared" si="94"/>
        <v>0</v>
      </c>
      <c r="Z341" s="116">
        <f t="shared" si="88"/>
        <v>0</v>
      </c>
      <c r="AA341" s="116">
        <f t="shared" si="95"/>
        <v>0</v>
      </c>
      <c r="AB341" s="116">
        <f t="shared" si="96"/>
        <v>0</v>
      </c>
      <c r="AC341" s="58" t="str">
        <f t="shared" si="97"/>
        <v>0</v>
      </c>
      <c r="AD341" s="378">
        <f t="shared" si="100"/>
        <v>0</v>
      </c>
      <c r="AE341" s="378" t="str">
        <f t="shared" si="98"/>
        <v>Gabon0</v>
      </c>
      <c r="AF341" s="378">
        <f t="shared" si="101"/>
        <v>0</v>
      </c>
      <c r="AG341" s="378" t="str">
        <f t="shared" si="99"/>
        <v>Autres0</v>
      </c>
    </row>
    <row r="342" spans="1:33" ht="30" x14ac:dyDescent="0.15">
      <c r="A342" s="117">
        <v>333</v>
      </c>
      <c r="B342" s="464" t="str">
        <f t="shared" si="90"/>
        <v>Autres0</v>
      </c>
      <c r="C342" s="358" t="str">
        <f t="shared" si="91"/>
        <v>Gabon0</v>
      </c>
      <c r="D342" s="193" t="str">
        <f t="shared" si="89"/>
        <v/>
      </c>
      <c r="E342" s="201"/>
      <c r="F342" s="200"/>
      <c r="G342" s="200"/>
      <c r="H342" s="380"/>
      <c r="I342" s="380"/>
      <c r="J342" s="397" t="str">
        <f t="shared" si="85"/>
        <v/>
      </c>
      <c r="K342" s="201"/>
      <c r="L342" s="200"/>
      <c r="M342" s="200"/>
      <c r="N342" s="380"/>
      <c r="O342" s="202"/>
      <c r="P342" s="203"/>
      <c r="Q342" s="202"/>
      <c r="R342" s="203"/>
      <c r="S342" s="200"/>
      <c r="T342" s="195"/>
      <c r="U342" s="212">
        <f t="shared" si="86"/>
        <v>0</v>
      </c>
      <c r="V342" s="212">
        <f t="shared" si="87"/>
        <v>0</v>
      </c>
      <c r="W342" s="212">
        <f t="shared" si="92"/>
        <v>0</v>
      </c>
      <c r="X342" s="212">
        <f t="shared" si="93"/>
        <v>0</v>
      </c>
      <c r="Y342" s="116">
        <f t="shared" si="94"/>
        <v>0</v>
      </c>
      <c r="Z342" s="116">
        <f t="shared" si="88"/>
        <v>0</v>
      </c>
      <c r="AA342" s="116">
        <f t="shared" si="95"/>
        <v>0</v>
      </c>
      <c r="AB342" s="116">
        <f t="shared" si="96"/>
        <v>0</v>
      </c>
      <c r="AC342" s="58" t="str">
        <f t="shared" si="97"/>
        <v>0</v>
      </c>
      <c r="AD342" s="378">
        <f t="shared" si="100"/>
        <v>0</v>
      </c>
      <c r="AE342" s="378" t="str">
        <f t="shared" si="98"/>
        <v>Gabon0</v>
      </c>
      <c r="AF342" s="378">
        <f t="shared" si="101"/>
        <v>0</v>
      </c>
      <c r="AG342" s="378" t="str">
        <f t="shared" si="99"/>
        <v>Autres0</v>
      </c>
    </row>
    <row r="343" spans="1:33" ht="30" x14ac:dyDescent="0.15">
      <c r="A343" s="117">
        <v>334</v>
      </c>
      <c r="B343" s="464" t="str">
        <f t="shared" si="90"/>
        <v>Autres0</v>
      </c>
      <c r="C343" s="358" t="str">
        <f t="shared" si="91"/>
        <v>Gabon0</v>
      </c>
      <c r="D343" s="193" t="str">
        <f t="shared" si="89"/>
        <v/>
      </c>
      <c r="E343" s="201"/>
      <c r="F343" s="200"/>
      <c r="G343" s="200"/>
      <c r="H343" s="380"/>
      <c r="I343" s="380"/>
      <c r="J343" s="397" t="str">
        <f t="shared" si="85"/>
        <v/>
      </c>
      <c r="K343" s="201"/>
      <c r="L343" s="200"/>
      <c r="M343" s="200"/>
      <c r="N343" s="380"/>
      <c r="O343" s="202"/>
      <c r="P343" s="203"/>
      <c r="Q343" s="202"/>
      <c r="R343" s="203"/>
      <c r="S343" s="200"/>
      <c r="T343" s="195"/>
      <c r="U343" s="212">
        <f t="shared" si="86"/>
        <v>0</v>
      </c>
      <c r="V343" s="212">
        <f t="shared" si="87"/>
        <v>0</v>
      </c>
      <c r="W343" s="212">
        <f t="shared" si="92"/>
        <v>0</v>
      </c>
      <c r="X343" s="212">
        <f t="shared" si="93"/>
        <v>0</v>
      </c>
      <c r="Y343" s="116">
        <f t="shared" si="94"/>
        <v>0</v>
      </c>
      <c r="Z343" s="116">
        <f t="shared" si="88"/>
        <v>0</v>
      </c>
      <c r="AA343" s="116">
        <f t="shared" si="95"/>
        <v>0</v>
      </c>
      <c r="AB343" s="116">
        <f t="shared" si="96"/>
        <v>0</v>
      </c>
      <c r="AC343" s="58" t="str">
        <f t="shared" si="97"/>
        <v>0</v>
      </c>
      <c r="AD343" s="378">
        <f t="shared" si="100"/>
        <v>0</v>
      </c>
      <c r="AE343" s="378" t="str">
        <f t="shared" si="98"/>
        <v>Gabon0</v>
      </c>
      <c r="AF343" s="378">
        <f t="shared" si="101"/>
        <v>0</v>
      </c>
      <c r="AG343" s="378" t="str">
        <f t="shared" si="99"/>
        <v>Autres0</v>
      </c>
    </row>
    <row r="344" spans="1:33" ht="30" x14ac:dyDescent="0.15">
      <c r="A344" s="117">
        <v>335</v>
      </c>
      <c r="B344" s="464" t="str">
        <f t="shared" si="90"/>
        <v>Autres0</v>
      </c>
      <c r="C344" s="358" t="str">
        <f t="shared" si="91"/>
        <v>Gabon0</v>
      </c>
      <c r="D344" s="193" t="str">
        <f t="shared" si="89"/>
        <v/>
      </c>
      <c r="E344" s="201"/>
      <c r="F344" s="200"/>
      <c r="G344" s="200"/>
      <c r="H344" s="380"/>
      <c r="I344" s="380"/>
      <c r="J344" s="397" t="str">
        <f t="shared" si="85"/>
        <v/>
      </c>
      <c r="K344" s="201"/>
      <c r="L344" s="200"/>
      <c r="M344" s="200"/>
      <c r="N344" s="380"/>
      <c r="O344" s="202"/>
      <c r="P344" s="203"/>
      <c r="Q344" s="202"/>
      <c r="R344" s="203"/>
      <c r="S344" s="200"/>
      <c r="T344" s="195"/>
      <c r="U344" s="212">
        <f t="shared" si="86"/>
        <v>0</v>
      </c>
      <c r="V344" s="212">
        <f t="shared" si="87"/>
        <v>0</v>
      </c>
      <c r="W344" s="212">
        <f t="shared" si="92"/>
        <v>0</v>
      </c>
      <c r="X344" s="212">
        <f t="shared" si="93"/>
        <v>0</v>
      </c>
      <c r="Y344" s="116">
        <f t="shared" si="94"/>
        <v>0</v>
      </c>
      <c r="Z344" s="116">
        <f t="shared" si="88"/>
        <v>0</v>
      </c>
      <c r="AA344" s="116">
        <f t="shared" si="95"/>
        <v>0</v>
      </c>
      <c r="AB344" s="116">
        <f t="shared" si="96"/>
        <v>0</v>
      </c>
      <c r="AC344" s="58" t="str">
        <f t="shared" si="97"/>
        <v>0</v>
      </c>
      <c r="AD344" s="378">
        <f t="shared" si="100"/>
        <v>0</v>
      </c>
      <c r="AE344" s="378" t="str">
        <f t="shared" si="98"/>
        <v>Gabon0</v>
      </c>
      <c r="AF344" s="378">
        <f t="shared" si="101"/>
        <v>0</v>
      </c>
      <c r="AG344" s="378" t="str">
        <f t="shared" si="99"/>
        <v>Autres0</v>
      </c>
    </row>
    <row r="345" spans="1:33" ht="30" x14ac:dyDescent="0.15">
      <c r="A345" s="117">
        <v>336</v>
      </c>
      <c r="B345" s="464" t="str">
        <f t="shared" si="90"/>
        <v>Autres0</v>
      </c>
      <c r="C345" s="358" t="str">
        <f t="shared" si="91"/>
        <v>Gabon0</v>
      </c>
      <c r="D345" s="193" t="str">
        <f t="shared" si="89"/>
        <v/>
      </c>
      <c r="E345" s="201"/>
      <c r="F345" s="200"/>
      <c r="G345" s="200"/>
      <c r="H345" s="380"/>
      <c r="I345" s="380"/>
      <c r="J345" s="397" t="str">
        <f t="shared" si="85"/>
        <v/>
      </c>
      <c r="K345" s="201"/>
      <c r="L345" s="200"/>
      <c r="M345" s="200"/>
      <c r="N345" s="380"/>
      <c r="O345" s="202"/>
      <c r="P345" s="203"/>
      <c r="Q345" s="202"/>
      <c r="R345" s="203"/>
      <c r="S345" s="200"/>
      <c r="T345" s="195"/>
      <c r="U345" s="212">
        <f t="shared" si="86"/>
        <v>0</v>
      </c>
      <c r="V345" s="212">
        <f t="shared" si="87"/>
        <v>0</v>
      </c>
      <c r="W345" s="212">
        <f t="shared" si="92"/>
        <v>0</v>
      </c>
      <c r="X345" s="212">
        <f t="shared" si="93"/>
        <v>0</v>
      </c>
      <c r="Y345" s="116">
        <f t="shared" si="94"/>
        <v>0</v>
      </c>
      <c r="Z345" s="116">
        <f t="shared" si="88"/>
        <v>0</v>
      </c>
      <c r="AA345" s="116">
        <f t="shared" si="95"/>
        <v>0</v>
      </c>
      <c r="AB345" s="116">
        <f t="shared" si="96"/>
        <v>0</v>
      </c>
      <c r="AC345" s="58" t="str">
        <f t="shared" si="97"/>
        <v>0</v>
      </c>
      <c r="AD345" s="378">
        <f t="shared" si="100"/>
        <v>0</v>
      </c>
      <c r="AE345" s="378" t="str">
        <f t="shared" si="98"/>
        <v>Gabon0</v>
      </c>
      <c r="AF345" s="378">
        <f t="shared" si="101"/>
        <v>0</v>
      </c>
      <c r="AG345" s="378" t="str">
        <f t="shared" si="99"/>
        <v>Autres0</v>
      </c>
    </row>
    <row r="346" spans="1:33" ht="30" x14ac:dyDescent="0.15">
      <c r="A346" s="117">
        <v>337</v>
      </c>
      <c r="B346" s="464" t="str">
        <f t="shared" si="90"/>
        <v>Autres0</v>
      </c>
      <c r="C346" s="358" t="str">
        <f t="shared" si="91"/>
        <v>Gabon0</v>
      </c>
      <c r="D346" s="193" t="str">
        <f t="shared" si="89"/>
        <v/>
      </c>
      <c r="E346" s="201"/>
      <c r="F346" s="200"/>
      <c r="G346" s="200"/>
      <c r="H346" s="380"/>
      <c r="I346" s="380"/>
      <c r="J346" s="397" t="str">
        <f t="shared" si="85"/>
        <v/>
      </c>
      <c r="K346" s="201"/>
      <c r="L346" s="200"/>
      <c r="M346" s="200"/>
      <c r="N346" s="380"/>
      <c r="O346" s="202"/>
      <c r="P346" s="203"/>
      <c r="Q346" s="202"/>
      <c r="R346" s="203"/>
      <c r="S346" s="200"/>
      <c r="T346" s="195"/>
      <c r="U346" s="212">
        <f t="shared" si="86"/>
        <v>0</v>
      </c>
      <c r="V346" s="212">
        <f t="shared" si="87"/>
        <v>0</v>
      </c>
      <c r="W346" s="212">
        <f t="shared" si="92"/>
        <v>0</v>
      </c>
      <c r="X346" s="212">
        <f t="shared" si="93"/>
        <v>0</v>
      </c>
      <c r="Y346" s="116">
        <f t="shared" si="94"/>
        <v>0</v>
      </c>
      <c r="Z346" s="116">
        <f t="shared" si="88"/>
        <v>0</v>
      </c>
      <c r="AA346" s="116">
        <f t="shared" si="95"/>
        <v>0</v>
      </c>
      <c r="AB346" s="116">
        <f t="shared" si="96"/>
        <v>0</v>
      </c>
      <c r="AC346" s="58" t="str">
        <f t="shared" si="97"/>
        <v>0</v>
      </c>
      <c r="AD346" s="378">
        <f t="shared" si="100"/>
        <v>0</v>
      </c>
      <c r="AE346" s="378" t="str">
        <f t="shared" si="98"/>
        <v>Gabon0</v>
      </c>
      <c r="AF346" s="378">
        <f t="shared" si="101"/>
        <v>0</v>
      </c>
      <c r="AG346" s="378" t="str">
        <f t="shared" si="99"/>
        <v>Autres0</v>
      </c>
    </row>
    <row r="347" spans="1:33" ht="30" x14ac:dyDescent="0.15">
      <c r="A347" s="117">
        <v>338</v>
      </c>
      <c r="B347" s="464" t="str">
        <f t="shared" si="90"/>
        <v>Autres0</v>
      </c>
      <c r="C347" s="358" t="str">
        <f t="shared" si="91"/>
        <v>Gabon0</v>
      </c>
      <c r="D347" s="193" t="str">
        <f t="shared" si="89"/>
        <v/>
      </c>
      <c r="E347" s="201"/>
      <c r="F347" s="200"/>
      <c r="G347" s="200"/>
      <c r="H347" s="380"/>
      <c r="I347" s="380"/>
      <c r="J347" s="397" t="str">
        <f t="shared" si="85"/>
        <v/>
      </c>
      <c r="K347" s="201"/>
      <c r="L347" s="200"/>
      <c r="M347" s="200"/>
      <c r="N347" s="380"/>
      <c r="O347" s="202"/>
      <c r="P347" s="203"/>
      <c r="Q347" s="202"/>
      <c r="R347" s="203"/>
      <c r="S347" s="200"/>
      <c r="T347" s="195"/>
      <c r="U347" s="212">
        <f t="shared" si="86"/>
        <v>0</v>
      </c>
      <c r="V347" s="212">
        <f t="shared" si="87"/>
        <v>0</v>
      </c>
      <c r="W347" s="212">
        <f t="shared" si="92"/>
        <v>0</v>
      </c>
      <c r="X347" s="212">
        <f t="shared" si="93"/>
        <v>0</v>
      </c>
      <c r="Y347" s="116">
        <f t="shared" si="94"/>
        <v>0</v>
      </c>
      <c r="Z347" s="116">
        <f t="shared" si="88"/>
        <v>0</v>
      </c>
      <c r="AA347" s="116">
        <f t="shared" si="95"/>
        <v>0</v>
      </c>
      <c r="AB347" s="116">
        <f t="shared" si="96"/>
        <v>0</v>
      </c>
      <c r="AC347" s="58" t="str">
        <f t="shared" si="97"/>
        <v>0</v>
      </c>
      <c r="AD347" s="378">
        <f t="shared" si="100"/>
        <v>0</v>
      </c>
      <c r="AE347" s="378" t="str">
        <f t="shared" si="98"/>
        <v>Gabon0</v>
      </c>
      <c r="AF347" s="378">
        <f t="shared" si="101"/>
        <v>0</v>
      </c>
      <c r="AG347" s="378" t="str">
        <f t="shared" si="99"/>
        <v>Autres0</v>
      </c>
    </row>
    <row r="348" spans="1:33" ht="30" x14ac:dyDescent="0.15">
      <c r="A348" s="117">
        <v>339</v>
      </c>
      <c r="B348" s="464" t="str">
        <f t="shared" si="90"/>
        <v>Autres0</v>
      </c>
      <c r="C348" s="358" t="str">
        <f t="shared" si="91"/>
        <v>Gabon0</v>
      </c>
      <c r="D348" s="193" t="str">
        <f t="shared" si="89"/>
        <v/>
      </c>
      <c r="E348" s="201"/>
      <c r="F348" s="200"/>
      <c r="G348" s="200"/>
      <c r="H348" s="380"/>
      <c r="I348" s="380"/>
      <c r="J348" s="397" t="str">
        <f t="shared" si="85"/>
        <v/>
      </c>
      <c r="K348" s="201"/>
      <c r="L348" s="200"/>
      <c r="M348" s="200"/>
      <c r="N348" s="380"/>
      <c r="O348" s="202"/>
      <c r="P348" s="203"/>
      <c r="Q348" s="202"/>
      <c r="R348" s="203"/>
      <c r="S348" s="200"/>
      <c r="T348" s="195"/>
      <c r="U348" s="212">
        <f t="shared" si="86"/>
        <v>0</v>
      </c>
      <c r="V348" s="212">
        <f t="shared" si="87"/>
        <v>0</v>
      </c>
      <c r="W348" s="212">
        <f t="shared" si="92"/>
        <v>0</v>
      </c>
      <c r="X348" s="212">
        <f t="shared" si="93"/>
        <v>0</v>
      </c>
      <c r="Y348" s="116">
        <f t="shared" si="94"/>
        <v>0</v>
      </c>
      <c r="Z348" s="116">
        <f t="shared" si="88"/>
        <v>0</v>
      </c>
      <c r="AA348" s="116">
        <f t="shared" si="95"/>
        <v>0</v>
      </c>
      <c r="AB348" s="116">
        <f t="shared" si="96"/>
        <v>0</v>
      </c>
      <c r="AC348" s="58" t="str">
        <f t="shared" si="97"/>
        <v>0</v>
      </c>
      <c r="AD348" s="378">
        <f t="shared" si="100"/>
        <v>0</v>
      </c>
      <c r="AE348" s="378" t="str">
        <f t="shared" si="98"/>
        <v>Gabon0</v>
      </c>
      <c r="AF348" s="378">
        <f t="shared" si="101"/>
        <v>0</v>
      </c>
      <c r="AG348" s="378" t="str">
        <f t="shared" si="99"/>
        <v>Autres0</v>
      </c>
    </row>
    <row r="349" spans="1:33" ht="30" x14ac:dyDescent="0.15">
      <c r="A349" s="117">
        <v>340</v>
      </c>
      <c r="B349" s="464" t="str">
        <f t="shared" si="90"/>
        <v>Autres0</v>
      </c>
      <c r="C349" s="358" t="str">
        <f t="shared" si="91"/>
        <v>Gabon0</v>
      </c>
      <c r="D349" s="193" t="str">
        <f t="shared" si="89"/>
        <v/>
      </c>
      <c r="E349" s="201"/>
      <c r="F349" s="200"/>
      <c r="G349" s="200"/>
      <c r="H349" s="380"/>
      <c r="I349" s="380"/>
      <c r="J349" s="397" t="str">
        <f t="shared" si="85"/>
        <v/>
      </c>
      <c r="K349" s="201"/>
      <c r="L349" s="200"/>
      <c r="M349" s="200"/>
      <c r="N349" s="380"/>
      <c r="O349" s="202"/>
      <c r="P349" s="203"/>
      <c r="Q349" s="202"/>
      <c r="R349" s="203"/>
      <c r="S349" s="200"/>
      <c r="T349" s="195"/>
      <c r="U349" s="212">
        <f t="shared" si="86"/>
        <v>0</v>
      </c>
      <c r="V349" s="212">
        <f t="shared" si="87"/>
        <v>0</v>
      </c>
      <c r="W349" s="212">
        <f t="shared" si="92"/>
        <v>0</v>
      </c>
      <c r="X349" s="212">
        <f t="shared" si="93"/>
        <v>0</v>
      </c>
      <c r="Y349" s="116">
        <f t="shared" si="94"/>
        <v>0</v>
      </c>
      <c r="Z349" s="116">
        <f t="shared" si="88"/>
        <v>0</v>
      </c>
      <c r="AA349" s="116">
        <f t="shared" si="95"/>
        <v>0</v>
      </c>
      <c r="AB349" s="116">
        <f t="shared" si="96"/>
        <v>0</v>
      </c>
      <c r="AC349" s="58" t="str">
        <f t="shared" si="97"/>
        <v>0</v>
      </c>
      <c r="AD349" s="378">
        <f t="shared" si="100"/>
        <v>0</v>
      </c>
      <c r="AE349" s="378" t="str">
        <f t="shared" si="98"/>
        <v>Gabon0</v>
      </c>
      <c r="AF349" s="378">
        <f t="shared" si="101"/>
        <v>0</v>
      </c>
      <c r="AG349" s="378" t="str">
        <f t="shared" si="99"/>
        <v>Autres0</v>
      </c>
    </row>
    <row r="350" spans="1:33" ht="30" x14ac:dyDescent="0.15">
      <c r="A350" s="117">
        <v>341</v>
      </c>
      <c r="B350" s="464" t="str">
        <f t="shared" si="90"/>
        <v>Autres0</v>
      </c>
      <c r="C350" s="358" t="str">
        <f t="shared" si="91"/>
        <v>Gabon0</v>
      </c>
      <c r="D350" s="193" t="str">
        <f t="shared" si="89"/>
        <v/>
      </c>
      <c r="E350" s="201"/>
      <c r="F350" s="200"/>
      <c r="G350" s="200"/>
      <c r="H350" s="380"/>
      <c r="I350" s="380"/>
      <c r="J350" s="397" t="str">
        <f t="shared" si="85"/>
        <v/>
      </c>
      <c r="K350" s="201"/>
      <c r="L350" s="200"/>
      <c r="M350" s="200"/>
      <c r="N350" s="380"/>
      <c r="O350" s="202"/>
      <c r="P350" s="203"/>
      <c r="Q350" s="202"/>
      <c r="R350" s="203"/>
      <c r="S350" s="200"/>
      <c r="T350" s="195"/>
      <c r="U350" s="212">
        <f t="shared" si="86"/>
        <v>0</v>
      </c>
      <c r="V350" s="212">
        <f t="shared" si="87"/>
        <v>0</v>
      </c>
      <c r="W350" s="212">
        <f t="shared" si="92"/>
        <v>0</v>
      </c>
      <c r="X350" s="212">
        <f t="shared" si="93"/>
        <v>0</v>
      </c>
      <c r="Y350" s="116">
        <f t="shared" si="94"/>
        <v>0</v>
      </c>
      <c r="Z350" s="116">
        <f t="shared" si="88"/>
        <v>0</v>
      </c>
      <c r="AA350" s="116">
        <f t="shared" si="95"/>
        <v>0</v>
      </c>
      <c r="AB350" s="116">
        <f t="shared" si="96"/>
        <v>0</v>
      </c>
      <c r="AC350" s="58" t="str">
        <f t="shared" si="97"/>
        <v>0</v>
      </c>
      <c r="AD350" s="378">
        <f t="shared" si="100"/>
        <v>0</v>
      </c>
      <c r="AE350" s="378" t="str">
        <f t="shared" si="98"/>
        <v>Gabon0</v>
      </c>
      <c r="AF350" s="378">
        <f t="shared" si="101"/>
        <v>0</v>
      </c>
      <c r="AG350" s="378" t="str">
        <f t="shared" si="99"/>
        <v>Autres0</v>
      </c>
    </row>
    <row r="351" spans="1:33" ht="30" x14ac:dyDescent="0.15">
      <c r="A351" s="117">
        <v>342</v>
      </c>
      <c r="B351" s="464" t="str">
        <f t="shared" si="90"/>
        <v>Autres0</v>
      </c>
      <c r="C351" s="358" t="str">
        <f t="shared" si="91"/>
        <v>Gabon0</v>
      </c>
      <c r="D351" s="193" t="str">
        <f t="shared" si="89"/>
        <v/>
      </c>
      <c r="E351" s="201"/>
      <c r="F351" s="200"/>
      <c r="G351" s="200"/>
      <c r="H351" s="380"/>
      <c r="I351" s="380"/>
      <c r="J351" s="397" t="str">
        <f t="shared" ref="J351" si="102">IFERROR(VLOOKUP(I351,$BH$10:$BI$12,2,FALSE),"")</f>
        <v/>
      </c>
      <c r="K351" s="201"/>
      <c r="L351" s="200"/>
      <c r="M351" s="200"/>
      <c r="N351" s="380"/>
      <c r="O351" s="202"/>
      <c r="P351" s="203"/>
      <c r="Q351" s="202"/>
      <c r="R351" s="203"/>
      <c r="S351" s="200"/>
      <c r="T351" s="195"/>
      <c r="U351" s="212">
        <f t="shared" ref="U351" si="103">IF(S351="Oui",T351*$U$5,0)</f>
        <v>0</v>
      </c>
      <c r="V351" s="212">
        <f t="shared" ref="V351" si="104">IF(S351="Oui",0,T351*$V$5)</f>
        <v>0</v>
      </c>
      <c r="W351" s="212">
        <f t="shared" si="92"/>
        <v>0</v>
      </c>
      <c r="X351" s="212">
        <f t="shared" si="93"/>
        <v>0</v>
      </c>
      <c r="Y351" s="116">
        <f t="shared" si="94"/>
        <v>0</v>
      </c>
      <c r="Z351" s="116">
        <f t="shared" ref="Z351" si="105">Z350+Y351</f>
        <v>0</v>
      </c>
      <c r="AA351" s="116">
        <f t="shared" si="95"/>
        <v>0</v>
      </c>
      <c r="AB351" s="116">
        <f t="shared" si="96"/>
        <v>0</v>
      </c>
      <c r="AC351" s="58" t="str">
        <f t="shared" si="97"/>
        <v>0</v>
      </c>
      <c r="AD351" s="378">
        <f t="shared" si="100"/>
        <v>0</v>
      </c>
      <c r="AE351" s="378" t="str">
        <f t="shared" si="98"/>
        <v>Gabon0</v>
      </c>
      <c r="AF351" s="378">
        <f t="shared" si="101"/>
        <v>0</v>
      </c>
      <c r="AG351" s="378" t="str">
        <f t="shared" si="99"/>
        <v>Autres0</v>
      </c>
    </row>
  </sheetData>
  <mergeCells count="14">
    <mergeCell ref="X4:X5"/>
    <mergeCell ref="N4:N5"/>
    <mergeCell ref="T4:T5"/>
    <mergeCell ref="I4:J5"/>
    <mergeCell ref="E4:E5"/>
    <mergeCell ref="F4:F5"/>
    <mergeCell ref="G4:G5"/>
    <mergeCell ref="D4:D5"/>
    <mergeCell ref="O4:R4"/>
    <mergeCell ref="S4:S5"/>
    <mergeCell ref="K4:K5"/>
    <mergeCell ref="L4:L5"/>
    <mergeCell ref="M4:M5"/>
    <mergeCell ref="H4:H5"/>
  </mergeCells>
  <dataValidations count="2">
    <dataValidation type="list" allowBlank="1" showInputMessage="1" showErrorMessage="1" sqref="S10:S351" xr:uid="{00000000-0002-0000-0B00-000000000000}">
      <formula1>rep</formula1>
    </dataValidation>
    <dataValidation type="list" allowBlank="1" showInputMessage="1" showErrorMessage="1" sqref="I10:I351" xr:uid="{00000000-0002-0000-0B00-000001000000}">
      <formula1>type</formula1>
    </dataValidation>
  </dataValidation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Feuil6">
    <tabColor rgb="FF92D050"/>
    <pageSetUpPr fitToPage="1"/>
  </sheetPr>
  <dimension ref="A1:BJ73"/>
  <sheetViews>
    <sheetView showGridLines="0" showZeros="0" workbookViewId="0">
      <selection activeCell="BE34" sqref="BE34"/>
    </sheetView>
  </sheetViews>
  <sheetFormatPr baseColWidth="10" defaultColWidth="3.6640625" defaultRowHeight="14" x14ac:dyDescent="0.15"/>
  <cols>
    <col min="1" max="1" width="0.6640625" style="2" customWidth="1"/>
    <col min="2" max="2" width="3.6640625" style="2" bestFit="1" customWidth="1"/>
    <col min="3" max="6" width="3.6640625" style="2"/>
    <col min="7" max="7" width="3.6640625" style="2" customWidth="1"/>
    <col min="8" max="9" width="3.6640625" style="2"/>
    <col min="10" max="11" width="2.83203125" style="2" customWidth="1"/>
    <col min="12" max="12" width="4.5" style="2" customWidth="1"/>
    <col min="13" max="20" width="2.6640625" style="2" customWidth="1"/>
    <col min="21" max="21" width="0.5" style="2" customWidth="1"/>
    <col min="22" max="22" width="0.83203125" style="2" customWidth="1"/>
    <col min="23" max="29" width="3.1640625" style="2" customWidth="1"/>
    <col min="30" max="30" width="1.1640625" style="2" customWidth="1"/>
    <col min="31" max="34" width="3.1640625" style="2" customWidth="1"/>
    <col min="35" max="44" width="2.6640625" style="2" customWidth="1"/>
    <col min="45" max="45" width="0.6640625" style="2" customWidth="1"/>
    <col min="46" max="46" width="3.6640625" style="2" hidden="1" customWidth="1"/>
    <col min="47" max="56" width="3.6640625" style="2"/>
    <col min="57" max="57" width="28.6640625" style="2" bestFit="1" customWidth="1"/>
    <col min="58" max="58" width="5.5" style="349" hidden="1" customWidth="1"/>
    <col min="59" max="61" width="0" style="2" hidden="1" customWidth="1"/>
    <col min="62" max="62" width="3" style="349" hidden="1" customWidth="1"/>
    <col min="63" max="16384" width="3.6640625" style="2"/>
  </cols>
  <sheetData>
    <row r="1" spans="1:62" ht="16" x14ac:dyDescent="0.15">
      <c r="A1" s="523" t="s">
        <v>28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"/>
      <c r="O1" s="52"/>
      <c r="P1" s="52"/>
      <c r="AM1" s="53"/>
    </row>
    <row r="2" spans="1:62" s="53" customFormat="1" ht="15" thickBot="1" x14ac:dyDescent="0.2">
      <c r="A2" s="522" t="s">
        <v>104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3"/>
      <c r="O2" s="3"/>
      <c r="P2" s="3"/>
      <c r="U2" s="522" t="s">
        <v>106</v>
      </c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BF2" s="350"/>
      <c r="BJ2" s="350"/>
    </row>
    <row r="3" spans="1:62" s="53" customFormat="1" ht="13.5" customHeight="1" x14ac:dyDescent="0.15">
      <c r="A3" s="522" t="s">
        <v>159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3"/>
      <c r="O3" s="3"/>
      <c r="P3" s="3"/>
      <c r="U3" s="522" t="s">
        <v>107</v>
      </c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BE3" s="518" t="s">
        <v>303</v>
      </c>
      <c r="BF3" s="516" t="s">
        <v>290</v>
      </c>
      <c r="BJ3" s="354" t="str">
        <f>paramètres!E6</f>
        <v>00</v>
      </c>
    </row>
    <row r="4" spans="1:62" ht="15" x14ac:dyDescent="0.15">
      <c r="A4" s="522" t="s">
        <v>105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"/>
      <c r="O4" s="52"/>
      <c r="P4" s="52"/>
      <c r="U4" s="522" t="s">
        <v>108</v>
      </c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BE4" s="519"/>
      <c r="BF4" s="517"/>
      <c r="BJ4" s="354" t="str">
        <f>paramètres!E7</f>
        <v/>
      </c>
    </row>
    <row r="5" spans="1:62" ht="15" thickBot="1" x14ac:dyDescent="0.2">
      <c r="A5" s="522" t="s">
        <v>33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3"/>
      <c r="O5" s="3"/>
      <c r="P5" s="3"/>
      <c r="BE5" s="366"/>
      <c r="BF5" s="351">
        <f>BE5</f>
        <v>0</v>
      </c>
    </row>
    <row r="6" spans="1:62" x14ac:dyDescent="0.15">
      <c r="A6" s="524" t="s">
        <v>109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3"/>
      <c r="O6" s="3"/>
      <c r="P6" s="3"/>
      <c r="V6" s="4" t="s">
        <v>112</v>
      </c>
      <c r="W6" s="4"/>
      <c r="X6" s="4"/>
      <c r="Y6" s="4"/>
      <c r="Z6" s="525">
        <f>paramètres!B20</f>
        <v>0</v>
      </c>
      <c r="AA6" s="525"/>
      <c r="AB6" s="4" t="s">
        <v>111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62" x14ac:dyDescent="0.15">
      <c r="A7" s="524" t="s">
        <v>110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3"/>
      <c r="O7" s="3"/>
      <c r="P7" s="3"/>
    </row>
    <row r="8" spans="1:62" ht="19.5" customHeight="1" x14ac:dyDescent="0.15"/>
    <row r="9" spans="1:62" ht="3" customHeight="1" x14ac:dyDescent="0.1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  <c r="V9" s="5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6"/>
    </row>
    <row r="10" spans="1:62" x14ac:dyDescent="0.15">
      <c r="A10" s="57"/>
      <c r="B10" s="425" t="s">
        <v>113</v>
      </c>
      <c r="C10" s="426"/>
      <c r="D10" s="425"/>
      <c r="E10" s="425"/>
      <c r="F10" s="425"/>
      <c r="G10" s="425"/>
      <c r="H10" s="425"/>
      <c r="I10" s="425"/>
      <c r="J10" s="425"/>
      <c r="K10" s="425"/>
      <c r="L10" s="425" t="s">
        <v>20</v>
      </c>
      <c r="M10" s="427" t="str">
        <f>LEFT(BE5,1)</f>
        <v/>
      </c>
      <c r="N10" s="428" t="str">
        <f>MID(BE5,2,1)</f>
        <v/>
      </c>
      <c r="O10" s="428" t="str">
        <f>MID(BE5,3,1)</f>
        <v/>
      </c>
      <c r="P10" s="428" t="str">
        <f>MID(BE5,4,1)</f>
        <v/>
      </c>
      <c r="Q10" s="428" t="str">
        <f>MID(BE5,5,1)</f>
        <v/>
      </c>
      <c r="R10" s="429" t="str">
        <f>MID(BE5,6,1)</f>
        <v/>
      </c>
      <c r="S10" s="430"/>
      <c r="T10" s="431" t="str">
        <f>+MID(BE5,7,1)</f>
        <v/>
      </c>
      <c r="U10" s="59"/>
      <c r="V10" s="57"/>
      <c r="W10" s="58" t="s">
        <v>118</v>
      </c>
      <c r="X10" s="58"/>
      <c r="Y10" s="58"/>
      <c r="Z10" s="58"/>
      <c r="AA10" s="58"/>
      <c r="AB10" s="58"/>
      <c r="AC10" s="58"/>
      <c r="AD10" s="58"/>
      <c r="AE10" s="58" t="s">
        <v>20</v>
      </c>
      <c r="AF10" s="58"/>
      <c r="AG10" s="58"/>
      <c r="AH10" s="58"/>
      <c r="AI10" s="92"/>
      <c r="AJ10" s="93"/>
      <c r="AK10" s="93"/>
      <c r="AL10" s="93"/>
      <c r="AM10" s="93"/>
      <c r="AN10" s="94"/>
      <c r="AO10" s="65"/>
      <c r="AP10" s="93"/>
      <c r="AQ10" s="65"/>
      <c r="AR10" s="65"/>
      <c r="AS10" s="63"/>
    </row>
    <row r="11" spans="1:62" ht="2.25" customHeight="1" x14ac:dyDescent="0.15">
      <c r="A11" s="57"/>
      <c r="B11" s="425"/>
      <c r="C11" s="426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59"/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9"/>
    </row>
    <row r="12" spans="1:62" x14ac:dyDescent="0.15">
      <c r="A12" s="57"/>
      <c r="B12" s="425" t="s">
        <v>114</v>
      </c>
      <c r="C12" s="426"/>
      <c r="D12" s="425"/>
      <c r="E12" s="425"/>
      <c r="F12" s="425"/>
      <c r="G12" s="432" t="e">
        <f>VLOOKUP($BE$5,source_honoraires!$E$10:$V$351,source_honoraires!$F$6,FALSE)&amp;" "&amp;VLOOKUP($BE$5,source_honoraires!$E$10:$V$351,source_honoraires!$G$6,FALSE)</f>
        <v>#N/A</v>
      </c>
      <c r="H12" s="426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59"/>
      <c r="V12" s="57"/>
      <c r="W12" s="58" t="s">
        <v>122</v>
      </c>
      <c r="X12" s="58"/>
      <c r="Y12" s="58"/>
      <c r="Z12" s="58"/>
      <c r="AA12" s="58"/>
      <c r="AB12" s="58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9"/>
    </row>
    <row r="13" spans="1:62" ht="2.25" customHeight="1" x14ac:dyDescent="0.15">
      <c r="A13" s="57"/>
      <c r="B13" s="425"/>
      <c r="C13" s="426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59"/>
      <c r="V13" s="57"/>
      <c r="W13" s="58"/>
      <c r="X13" s="58"/>
      <c r="Y13" s="58"/>
      <c r="Z13" s="58"/>
      <c r="AA13" s="58"/>
      <c r="AB13" s="58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59"/>
    </row>
    <row r="14" spans="1:62" x14ac:dyDescent="0.15">
      <c r="A14" s="57"/>
      <c r="B14" s="425" t="s">
        <v>21</v>
      </c>
      <c r="C14" s="426"/>
      <c r="D14" s="425"/>
      <c r="E14" s="425"/>
      <c r="F14" s="425"/>
      <c r="G14" s="425"/>
      <c r="H14" s="527" t="e">
        <f>VLOOKUP($BE$5,source_honoraires!$E$10:$V$351,source_honoraires!$I$6,FALSE)</f>
        <v>#N/A</v>
      </c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9"/>
      <c r="V14" s="57"/>
      <c r="W14" s="58" t="s">
        <v>121</v>
      </c>
      <c r="X14" s="58"/>
      <c r="Y14" s="58"/>
      <c r="Z14" s="58"/>
      <c r="AA14" s="58"/>
      <c r="AB14" s="58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9"/>
    </row>
    <row r="15" spans="1:62" ht="2.25" customHeight="1" x14ac:dyDescent="0.15">
      <c r="A15" s="57"/>
      <c r="B15" s="425"/>
      <c r="C15" s="426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59"/>
      <c r="V15" s="57"/>
      <c r="W15" s="58"/>
      <c r="X15" s="58"/>
      <c r="Y15" s="58"/>
      <c r="Z15" s="58"/>
      <c r="AA15" s="58"/>
      <c r="AB15" s="58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59"/>
    </row>
    <row r="16" spans="1:62" x14ac:dyDescent="0.15">
      <c r="A16" s="57"/>
      <c r="B16" s="425" t="s">
        <v>8</v>
      </c>
      <c r="C16" s="426"/>
      <c r="D16" s="527" t="e">
        <f>VLOOKUP($BE$5,source_honoraires!$E$10:$V$351,source_honoraires!$K$6,FALSE)</f>
        <v>#N/A</v>
      </c>
      <c r="E16" s="527"/>
      <c r="F16" s="527"/>
      <c r="G16" s="527"/>
      <c r="H16" s="425" t="s">
        <v>18</v>
      </c>
      <c r="I16" s="527" t="e">
        <f>VLOOKUP($BE$5,source_honoraires!$E$10:$V$351,source_honoraires!$L$6,FALSE)</f>
        <v>#N/A</v>
      </c>
      <c r="J16" s="527"/>
      <c r="K16" s="433"/>
      <c r="L16" s="425" t="s">
        <v>15</v>
      </c>
      <c r="M16" s="425"/>
      <c r="N16" s="527" t="e">
        <f>VLOOKUP($BE$5,source_honoraires!$E$10:$V$351,source_honoraires!$M$6,FALSE)</f>
        <v>#N/A</v>
      </c>
      <c r="O16" s="527"/>
      <c r="P16" s="527"/>
      <c r="Q16" s="527"/>
      <c r="R16" s="527"/>
      <c r="S16" s="527"/>
      <c r="T16" s="527"/>
      <c r="U16" s="59"/>
      <c r="V16" s="57"/>
      <c r="W16" s="58" t="s">
        <v>120</v>
      </c>
      <c r="X16" s="58"/>
      <c r="Y16" s="58"/>
      <c r="Z16" s="58"/>
      <c r="AA16" s="58"/>
      <c r="AB16" s="58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9"/>
    </row>
    <row r="17" spans="1:62" ht="2.25" customHeight="1" x14ac:dyDescent="0.15">
      <c r="A17" s="57"/>
      <c r="B17" s="425"/>
      <c r="C17" s="426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59"/>
      <c r="V17" s="57"/>
      <c r="W17" s="58"/>
      <c r="X17" s="58"/>
      <c r="Y17" s="58"/>
      <c r="Z17" s="58"/>
      <c r="AA17" s="58"/>
      <c r="AB17" s="58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59"/>
    </row>
    <row r="18" spans="1:62" x14ac:dyDescent="0.15">
      <c r="A18" s="57"/>
      <c r="B18" s="425" t="s">
        <v>161</v>
      </c>
      <c r="C18" s="426"/>
      <c r="D18" s="425"/>
      <c r="E18" s="425"/>
      <c r="F18" s="425"/>
      <c r="G18" s="425"/>
      <c r="H18" s="527"/>
      <c r="I18" s="527"/>
      <c r="J18" s="527"/>
      <c r="K18" s="527"/>
      <c r="L18" s="527"/>
      <c r="M18" s="527"/>
      <c r="N18" s="425" t="s">
        <v>115</v>
      </c>
      <c r="O18" s="426"/>
      <c r="P18" s="425"/>
      <c r="Q18" s="425"/>
      <c r="R18" s="425"/>
      <c r="S18" s="528"/>
      <c r="T18" s="528"/>
      <c r="U18" s="59"/>
      <c r="V18" s="57"/>
      <c r="W18" s="58" t="s">
        <v>123</v>
      </c>
      <c r="X18" s="58"/>
      <c r="Y18" s="58"/>
      <c r="Z18" s="58"/>
      <c r="AA18" s="58"/>
      <c r="AB18" s="58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9"/>
    </row>
    <row r="19" spans="1:62" ht="2.25" customHeight="1" x14ac:dyDescent="0.15">
      <c r="A19" s="57"/>
      <c r="B19" s="425"/>
      <c r="C19" s="426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59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</row>
    <row r="20" spans="1:62" x14ac:dyDescent="0.15">
      <c r="A20" s="57"/>
      <c r="B20" s="425" t="s">
        <v>116</v>
      </c>
      <c r="C20" s="426"/>
      <c r="D20" s="425"/>
      <c r="E20" s="425"/>
      <c r="F20" s="425"/>
      <c r="G20" s="425"/>
      <c r="H20" s="425"/>
      <c r="I20" s="425" t="s">
        <v>27</v>
      </c>
      <c r="J20" s="434" t="e">
        <f>IF(VLOOKUP($BE$5,source_honoraires!$E$10:$V$351,source_honoraires!$O$6,FALSE)&lt;10,"0"&amp;VLOOKUP($BE$5,source_honoraires!$E$10:$V$351,source_honoraires!$O$6,FALSE),VLOOKUP($BE$5,source_honoraires!$E$10:$V$351,source_honoraires!$O$6,FALSE))</f>
        <v>#N/A</v>
      </c>
      <c r="K20" s="435" t="e">
        <f>IF(VLOOKUP($BE$5,source_honoraires!$E$10:$V$351,source_honoraires!$P$6,FALSE)&lt;10,"0"&amp;VLOOKUP($BE$5,source_honoraires!$E$10:$V$351,source_honoraires!$P$6,FALSE),VLOOKUP($BE$5,source_honoraires!$E$10:$V$351,source_honoraires!$P$6,FALSE))</f>
        <v>#N/A</v>
      </c>
      <c r="L20" s="430" t="s">
        <v>117</v>
      </c>
      <c r="M20" s="434" t="e">
        <f>VLOOKUP($BE$5,source_honoraires!$E$10:$V$351,source_honoraires!$Q$6,FALSE)</f>
        <v>#N/A</v>
      </c>
      <c r="N20" s="435" t="e">
        <f>VLOOKUP($BE$5,source_honoraires!$E$10:$V$351,source_honoraires!$R$6,FALSE)</f>
        <v>#N/A</v>
      </c>
      <c r="O20" s="436" t="s">
        <v>66</v>
      </c>
      <c r="P20" s="425"/>
      <c r="Q20" s="425"/>
      <c r="R20" s="425"/>
      <c r="S20" s="425"/>
      <c r="T20" s="425"/>
      <c r="U20" s="59"/>
      <c r="V20" s="57"/>
      <c r="W20" s="58" t="s">
        <v>8</v>
      </c>
      <c r="X20" s="529"/>
      <c r="Y20" s="529"/>
      <c r="Z20" s="529"/>
      <c r="AA20" s="529"/>
      <c r="AB20" s="529"/>
      <c r="AC20" s="58" t="s">
        <v>18</v>
      </c>
      <c r="AD20" s="526"/>
      <c r="AE20" s="526"/>
      <c r="AF20" s="526"/>
      <c r="AG20" s="526"/>
      <c r="AH20" s="526"/>
      <c r="AI20" s="58" t="s">
        <v>15</v>
      </c>
      <c r="AJ20" s="58"/>
      <c r="AK20" s="526"/>
      <c r="AL20" s="526"/>
      <c r="AM20" s="526"/>
      <c r="AN20" s="526"/>
      <c r="AO20" s="526"/>
      <c r="AP20" s="526"/>
      <c r="AQ20" s="526"/>
      <c r="AR20" s="526"/>
      <c r="AS20" s="59"/>
    </row>
    <row r="21" spans="1:62" ht="5.25" customHeight="1" x14ac:dyDescent="0.15">
      <c r="A21" s="60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62"/>
      <c r="V21" s="60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2"/>
    </row>
    <row r="23" spans="1:62" s="53" customFormat="1" ht="15" customHeight="1" x14ac:dyDescent="0.15">
      <c r="A23" s="530" t="s">
        <v>119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64"/>
      <c r="W23" s="64"/>
      <c r="X23" s="64"/>
      <c r="Y23" s="64"/>
      <c r="Z23" s="64"/>
      <c r="AA23" s="64"/>
      <c r="AB23" s="64"/>
      <c r="AC23" s="64"/>
      <c r="AD23" s="64"/>
      <c r="AE23" s="532" t="s">
        <v>12</v>
      </c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4"/>
      <c r="BF23" s="350"/>
      <c r="BJ23" s="350"/>
    </row>
    <row r="24" spans="1:62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32" t="s">
        <v>22</v>
      </c>
      <c r="AF24" s="533"/>
      <c r="AG24" s="533"/>
      <c r="AH24" s="533"/>
      <c r="AI24" s="533"/>
      <c r="AJ24" s="533"/>
      <c r="AK24" s="534"/>
      <c r="AL24" s="532" t="s">
        <v>23</v>
      </c>
      <c r="AM24" s="533"/>
      <c r="AN24" s="533"/>
      <c r="AO24" s="533"/>
      <c r="AP24" s="533"/>
      <c r="AQ24" s="533"/>
      <c r="AR24" s="533"/>
      <c r="AS24" s="534"/>
    </row>
    <row r="25" spans="1:62" ht="20.25" customHeight="1" x14ac:dyDescent="0.15">
      <c r="A25" s="57"/>
      <c r="B25" s="70" t="s">
        <v>124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</row>
    <row r="26" spans="1:62" ht="15" x14ac:dyDescent="0.15">
      <c r="A26" s="57"/>
      <c r="B26" s="70" t="s">
        <v>125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</row>
    <row r="27" spans="1:62" x14ac:dyDescent="0.15">
      <c r="A27" s="57"/>
      <c r="B27" s="71" t="s">
        <v>126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36"/>
      <c r="AF27" s="537"/>
      <c r="AG27" s="537"/>
      <c r="AH27" s="537"/>
      <c r="AI27" s="537"/>
      <c r="AJ27" s="537"/>
      <c r="AK27" s="538"/>
      <c r="AL27" s="536"/>
      <c r="AM27" s="537"/>
      <c r="AN27" s="537"/>
      <c r="AO27" s="537"/>
      <c r="AP27" s="537"/>
      <c r="AQ27" s="537"/>
      <c r="AR27" s="537"/>
      <c r="AS27" s="538"/>
    </row>
    <row r="28" spans="1:62" x14ac:dyDescent="0.15">
      <c r="A28" s="57"/>
      <c r="B28" s="71" t="s">
        <v>127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39"/>
      <c r="AF28" s="540"/>
      <c r="AG28" s="540"/>
      <c r="AH28" s="540"/>
      <c r="AI28" s="540"/>
      <c r="AJ28" s="540"/>
      <c r="AK28" s="541"/>
      <c r="AL28" s="539"/>
      <c r="AM28" s="540"/>
      <c r="AN28" s="540"/>
      <c r="AO28" s="540"/>
      <c r="AP28" s="540"/>
      <c r="AQ28" s="540"/>
      <c r="AR28" s="540"/>
      <c r="AS28" s="541"/>
    </row>
    <row r="29" spans="1:62" x14ac:dyDescent="0.15">
      <c r="A29" s="57"/>
      <c r="B29" s="71" t="s">
        <v>142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39"/>
      <c r="AF29" s="540"/>
      <c r="AG29" s="540"/>
      <c r="AH29" s="540"/>
      <c r="AI29" s="540"/>
      <c r="AJ29" s="540"/>
      <c r="AK29" s="541"/>
      <c r="AL29" s="539"/>
      <c r="AM29" s="540"/>
      <c r="AN29" s="540"/>
      <c r="AO29" s="540"/>
      <c r="AP29" s="540"/>
      <c r="AQ29" s="540"/>
      <c r="AR29" s="540"/>
      <c r="AS29" s="541"/>
    </row>
    <row r="30" spans="1:62" ht="7.5" customHeight="1" x14ac:dyDescent="0.15">
      <c r="A30" s="57"/>
      <c r="B30" s="58"/>
      <c r="C30" s="7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42"/>
      <c r="AF30" s="543"/>
      <c r="AG30" s="543"/>
      <c r="AH30" s="543"/>
      <c r="AI30" s="543"/>
      <c r="AJ30" s="543"/>
      <c r="AK30" s="544"/>
      <c r="AL30" s="542"/>
      <c r="AM30" s="543"/>
      <c r="AN30" s="543"/>
      <c r="AO30" s="543"/>
      <c r="AP30" s="543"/>
      <c r="AQ30" s="543"/>
      <c r="AR30" s="543"/>
      <c r="AS30" s="544"/>
    </row>
    <row r="31" spans="1:62" s="51" customFormat="1" ht="15" x14ac:dyDescent="0.15">
      <c r="A31" s="72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110" t="s">
        <v>179</v>
      </c>
      <c r="Q31" s="111" t="str">
        <f>RIGHT(Z6,2)</f>
        <v>0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BF31" s="352"/>
      <c r="BJ31" s="352"/>
    </row>
    <row r="32" spans="1:62" s="52" customFormat="1" ht="15" x14ac:dyDescent="0.1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 t="s">
        <v>136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546"/>
      <c r="AF32" s="546"/>
      <c r="AG32" s="546"/>
      <c r="AH32" s="546"/>
      <c r="AI32" s="546"/>
      <c r="AJ32" s="546"/>
      <c r="AK32" s="546"/>
      <c r="AL32" s="546"/>
      <c r="AM32" s="546"/>
      <c r="AN32" s="546"/>
      <c r="AO32" s="546"/>
      <c r="AP32" s="546"/>
      <c r="AQ32" s="546"/>
      <c r="AR32" s="546"/>
      <c r="AS32" s="546"/>
      <c r="BF32" s="353"/>
      <c r="BJ32" s="353"/>
    </row>
    <row r="33" spans="1:62" s="51" customFormat="1" ht="15" x14ac:dyDescent="0.15">
      <c r="A33" s="72"/>
      <c r="B33" s="70"/>
      <c r="C33" s="70"/>
      <c r="D33" s="70" t="s">
        <v>132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BF33" s="352"/>
      <c r="BJ33" s="352"/>
    </row>
    <row r="34" spans="1:62" s="51" customFormat="1" ht="15" x14ac:dyDescent="0.15">
      <c r="A34" s="72"/>
      <c r="B34" s="70"/>
      <c r="C34" s="70"/>
      <c r="D34" s="70"/>
      <c r="E34" s="70"/>
      <c r="F34" s="70"/>
      <c r="G34" s="70"/>
      <c r="H34" s="66" t="s">
        <v>128</v>
      </c>
      <c r="I34" s="70" t="s">
        <v>16</v>
      </c>
      <c r="J34" s="70"/>
      <c r="K34" s="70"/>
      <c r="L34" s="70"/>
      <c r="M34" s="70"/>
      <c r="N34" s="70"/>
      <c r="O34" s="70"/>
      <c r="P34" s="70"/>
      <c r="Q34" s="70"/>
      <c r="R34" s="549">
        <v>0.06</v>
      </c>
      <c r="S34" s="549"/>
      <c r="T34" s="70" t="s">
        <v>131</v>
      </c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535"/>
      <c r="AF34" s="535"/>
      <c r="AG34" s="535"/>
      <c r="AH34" s="535"/>
      <c r="AI34" s="535"/>
      <c r="AJ34" s="535"/>
      <c r="AK34" s="535"/>
      <c r="AL34" s="550"/>
      <c r="AM34" s="551"/>
      <c r="AN34" s="551"/>
      <c r="AO34" s="551"/>
      <c r="AP34" s="551"/>
      <c r="AQ34" s="551"/>
      <c r="AR34" s="551"/>
      <c r="AS34" s="552"/>
      <c r="BF34" s="352"/>
      <c r="BJ34" s="352"/>
    </row>
    <row r="35" spans="1:62" s="51" customFormat="1" ht="15" x14ac:dyDescent="0.15">
      <c r="A35" s="72"/>
      <c r="B35" s="70"/>
      <c r="C35" s="70"/>
      <c r="D35" s="70"/>
      <c r="E35" s="70"/>
      <c r="F35" s="70"/>
      <c r="G35" s="70"/>
      <c r="H35" s="66" t="s">
        <v>128</v>
      </c>
      <c r="I35" s="70" t="s">
        <v>129</v>
      </c>
      <c r="J35" s="70"/>
      <c r="K35" s="70"/>
      <c r="L35" s="70"/>
      <c r="M35" s="70"/>
      <c r="N35" s="70"/>
      <c r="O35" s="70"/>
      <c r="P35" s="70"/>
      <c r="Q35" s="70"/>
      <c r="R35" s="549">
        <v>0.05</v>
      </c>
      <c r="S35" s="549"/>
      <c r="T35" s="70" t="s">
        <v>131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535"/>
      <c r="AF35" s="535"/>
      <c r="AG35" s="535"/>
      <c r="AH35" s="535"/>
      <c r="AI35" s="535"/>
      <c r="AJ35" s="535"/>
      <c r="AK35" s="535"/>
      <c r="AL35" s="553"/>
      <c r="AM35" s="547"/>
      <c r="AN35" s="547"/>
      <c r="AO35" s="547"/>
      <c r="AP35" s="547"/>
      <c r="AQ35" s="547"/>
      <c r="AR35" s="547"/>
      <c r="AS35" s="548"/>
      <c r="BF35" s="352"/>
      <c r="BJ35" s="352"/>
    </row>
    <row r="36" spans="1:62" s="51" customFormat="1" ht="15" x14ac:dyDescent="0.15">
      <c r="A36" s="72"/>
      <c r="B36" s="70"/>
      <c r="C36" s="70"/>
      <c r="D36" s="70"/>
      <c r="E36" s="70"/>
      <c r="F36" s="70"/>
      <c r="G36" s="70"/>
      <c r="H36" s="66" t="s">
        <v>128</v>
      </c>
      <c r="I36" s="70" t="s">
        <v>17</v>
      </c>
      <c r="J36" s="70"/>
      <c r="K36" s="70"/>
      <c r="L36" s="70"/>
      <c r="M36" s="70"/>
      <c r="N36" s="70"/>
      <c r="O36" s="70"/>
      <c r="P36" s="70"/>
      <c r="Q36" s="70"/>
      <c r="R36" s="549">
        <v>0.05</v>
      </c>
      <c r="S36" s="549"/>
      <c r="T36" s="70" t="s">
        <v>131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535"/>
      <c r="AF36" s="535"/>
      <c r="AG36" s="535"/>
      <c r="AH36" s="535"/>
      <c r="AI36" s="535"/>
      <c r="AJ36" s="535"/>
      <c r="AK36" s="535"/>
      <c r="AL36" s="553"/>
      <c r="AM36" s="547"/>
      <c r="AN36" s="547"/>
      <c r="AO36" s="547"/>
      <c r="AP36" s="547"/>
      <c r="AQ36" s="547"/>
      <c r="AR36" s="547"/>
      <c r="AS36" s="548"/>
      <c r="BF36" s="352"/>
      <c r="BJ36" s="352"/>
    </row>
    <row r="37" spans="1:62" s="51" customFormat="1" ht="15" x14ac:dyDescent="0.15">
      <c r="A37" s="72"/>
      <c r="B37" s="70"/>
      <c r="C37" s="70"/>
      <c r="D37" s="70"/>
      <c r="E37" s="70"/>
      <c r="F37" s="70"/>
      <c r="G37" s="70"/>
      <c r="H37" s="66" t="s">
        <v>128</v>
      </c>
      <c r="I37" s="70" t="s">
        <v>130</v>
      </c>
      <c r="J37" s="70"/>
      <c r="K37" s="70"/>
      <c r="L37" s="70"/>
      <c r="M37" s="70"/>
      <c r="N37" s="70"/>
      <c r="O37" s="70"/>
      <c r="P37" s="70"/>
      <c r="Q37" s="70"/>
      <c r="R37" s="549">
        <v>0.25</v>
      </c>
      <c r="S37" s="549"/>
      <c r="T37" s="70" t="s">
        <v>131</v>
      </c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535"/>
      <c r="AF37" s="535"/>
      <c r="AG37" s="535"/>
      <c r="AH37" s="535"/>
      <c r="AI37" s="535"/>
      <c r="AJ37" s="535"/>
      <c r="AK37" s="535"/>
      <c r="AL37" s="553"/>
      <c r="AM37" s="547"/>
      <c r="AN37" s="547"/>
      <c r="AO37" s="547"/>
      <c r="AP37" s="547"/>
      <c r="AQ37" s="547"/>
      <c r="AR37" s="547"/>
      <c r="AS37" s="548"/>
      <c r="BF37" s="352"/>
      <c r="BJ37" s="352"/>
    </row>
    <row r="38" spans="1:62" s="51" customFormat="1" ht="15" x14ac:dyDescent="0.15">
      <c r="A38" s="72"/>
      <c r="B38" s="70"/>
      <c r="C38" s="70"/>
      <c r="D38" s="70"/>
      <c r="E38" s="70"/>
      <c r="F38" s="70"/>
      <c r="G38" s="70"/>
      <c r="H38" s="70"/>
      <c r="I38" s="58" t="s">
        <v>133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535"/>
      <c r="AF38" s="535"/>
      <c r="AG38" s="535"/>
      <c r="AH38" s="535"/>
      <c r="AI38" s="535"/>
      <c r="AJ38" s="535"/>
      <c r="AK38" s="535"/>
      <c r="AL38" s="553"/>
      <c r="AM38" s="547"/>
      <c r="AN38" s="547"/>
      <c r="AO38" s="547"/>
      <c r="AP38" s="547"/>
      <c r="AQ38" s="547"/>
      <c r="AR38" s="547"/>
      <c r="AS38" s="548"/>
      <c r="BF38" s="352"/>
      <c r="BJ38" s="352"/>
    </row>
    <row r="39" spans="1:62" s="51" customFormat="1" ht="15" x14ac:dyDescent="0.15">
      <c r="A39" s="72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535"/>
      <c r="AF39" s="535"/>
      <c r="AG39" s="535"/>
      <c r="AH39" s="535"/>
      <c r="AI39" s="535"/>
      <c r="AJ39" s="535"/>
      <c r="AK39" s="535"/>
      <c r="AL39" s="553"/>
      <c r="AM39" s="547"/>
      <c r="AN39" s="547"/>
      <c r="AO39" s="547"/>
      <c r="AP39" s="547"/>
      <c r="AQ39" s="547"/>
      <c r="AR39" s="547"/>
      <c r="AS39" s="548"/>
      <c r="BF39" s="352"/>
      <c r="BJ39" s="352"/>
    </row>
    <row r="40" spans="1:62" s="51" customFormat="1" ht="15" x14ac:dyDescent="0.15">
      <c r="A40" s="72"/>
      <c r="B40" s="70"/>
      <c r="C40" s="70"/>
      <c r="D40" s="70" t="s">
        <v>134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5" t="s">
        <v>135</v>
      </c>
      <c r="AE40" s="535"/>
      <c r="AF40" s="535"/>
      <c r="AG40" s="535"/>
      <c r="AH40" s="535"/>
      <c r="AI40" s="535"/>
      <c r="AJ40" s="535"/>
      <c r="AK40" s="535"/>
      <c r="AL40" s="553"/>
      <c r="AM40" s="547"/>
      <c r="AN40" s="547"/>
      <c r="AO40" s="547"/>
      <c r="AP40" s="547"/>
      <c r="AQ40" s="547"/>
      <c r="AR40" s="547"/>
      <c r="AS40" s="548"/>
      <c r="BF40" s="352"/>
      <c r="BJ40" s="352"/>
    </row>
    <row r="41" spans="1:62" s="51" customFormat="1" ht="15" x14ac:dyDescent="0.15">
      <c r="A41" s="7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8"/>
      <c r="BF41" s="352"/>
      <c r="BJ41" s="352"/>
    </row>
    <row r="42" spans="1:62" s="51" customFormat="1" ht="16" thickBot="1" x14ac:dyDescent="0.2">
      <c r="A42" s="72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4" t="s">
        <v>137</v>
      </c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83"/>
      <c r="AF42" s="83"/>
      <c r="AG42" s="83"/>
      <c r="AH42" s="554">
        <f>SUM(AE32:AK40,AL32)</f>
        <v>0</v>
      </c>
      <c r="AI42" s="554"/>
      <c r="AJ42" s="554"/>
      <c r="AK42" s="554"/>
      <c r="AL42" s="554"/>
      <c r="AM42" s="554"/>
      <c r="AN42" s="554"/>
      <c r="AO42" s="554"/>
      <c r="AP42" s="83"/>
      <c r="AQ42" s="83"/>
      <c r="AR42" s="83"/>
      <c r="AS42" s="84"/>
      <c r="BF42" s="352"/>
      <c r="BJ42" s="352"/>
    </row>
    <row r="43" spans="1:62" s="51" customFormat="1" ht="16" thickTop="1" x14ac:dyDescent="0.15">
      <c r="A43" s="72"/>
      <c r="B43" s="70"/>
      <c r="C43" s="70"/>
      <c r="D43" s="70" t="s">
        <v>138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83"/>
      <c r="AF43" s="83"/>
      <c r="AG43" s="83"/>
      <c r="AH43" s="555"/>
      <c r="AI43" s="555"/>
      <c r="AJ43" s="555"/>
      <c r="AK43" s="555"/>
      <c r="AL43" s="555"/>
      <c r="AM43" s="555"/>
      <c r="AN43" s="555"/>
      <c r="AO43" s="555"/>
      <c r="AP43" s="83"/>
      <c r="AQ43" s="83"/>
      <c r="AR43" s="83"/>
      <c r="AS43" s="84"/>
      <c r="BF43" s="352"/>
      <c r="BJ43" s="352"/>
    </row>
    <row r="44" spans="1:62" s="51" customFormat="1" ht="16" thickBot="1" x14ac:dyDescent="0.2">
      <c r="A44" s="72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7" t="s">
        <v>139</v>
      </c>
      <c r="AA44" s="70"/>
      <c r="AB44" s="70"/>
      <c r="AC44" s="70"/>
      <c r="AD44" s="70"/>
      <c r="AE44" s="83"/>
      <c r="AF44" s="83"/>
      <c r="AG44" s="83"/>
      <c r="AH44" s="554">
        <f>AH42-AH43</f>
        <v>0</v>
      </c>
      <c r="AI44" s="554"/>
      <c r="AJ44" s="554"/>
      <c r="AK44" s="554"/>
      <c r="AL44" s="554"/>
      <c r="AM44" s="554"/>
      <c r="AN44" s="554"/>
      <c r="AO44" s="554"/>
      <c r="AP44" s="83"/>
      <c r="AQ44" s="83"/>
      <c r="AR44" s="83"/>
      <c r="AS44" s="84"/>
      <c r="BF44" s="352"/>
      <c r="BJ44" s="352"/>
    </row>
    <row r="45" spans="1:62" s="51" customFormat="1" ht="16" thickTop="1" x14ac:dyDescent="0.15">
      <c r="A45" s="72"/>
      <c r="B45" s="70"/>
      <c r="C45" s="70"/>
      <c r="D45" s="70" t="s">
        <v>140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83"/>
      <c r="AF45" s="83"/>
      <c r="AG45" s="83"/>
      <c r="AH45" s="555"/>
      <c r="AI45" s="555"/>
      <c r="AJ45" s="555"/>
      <c r="AK45" s="555"/>
      <c r="AL45" s="555"/>
      <c r="AM45" s="555"/>
      <c r="AN45" s="555"/>
      <c r="AO45" s="555"/>
      <c r="AP45" s="83"/>
      <c r="AQ45" s="83"/>
      <c r="AR45" s="83"/>
      <c r="AS45" s="84"/>
      <c r="BF45" s="352"/>
      <c r="BJ45" s="352"/>
    </row>
    <row r="46" spans="1:62" s="51" customFormat="1" ht="8.25" customHeight="1" x14ac:dyDescent="0.15">
      <c r="A46" s="7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66"/>
      <c r="AI46" s="66"/>
      <c r="AJ46" s="66"/>
      <c r="AK46" s="66"/>
      <c r="AL46" s="66"/>
      <c r="AM46" s="66"/>
      <c r="AN46" s="66"/>
      <c r="AO46" s="66"/>
      <c r="AP46" s="70"/>
      <c r="AQ46" s="70"/>
      <c r="AR46" s="70"/>
      <c r="AS46" s="76"/>
      <c r="BF46" s="352"/>
      <c r="BJ46" s="352"/>
    </row>
    <row r="47" spans="1:62" s="51" customFormat="1" ht="15" x14ac:dyDescent="0.15">
      <c r="A47" s="67"/>
      <c r="B47" s="78" t="s">
        <v>141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9"/>
      <c r="BF47" s="352"/>
      <c r="BJ47" s="352"/>
    </row>
    <row r="48" spans="1:62" s="51" customFormat="1" ht="15" x14ac:dyDescent="0.15">
      <c r="BF48" s="352"/>
      <c r="BJ48" s="352"/>
    </row>
    <row r="49" spans="1:62" s="51" customFormat="1" ht="36.75" customHeight="1" x14ac:dyDescent="0.15">
      <c r="A49" s="556" t="s">
        <v>145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8"/>
      <c r="AE49" s="559" t="s">
        <v>144</v>
      </c>
      <c r="AF49" s="560"/>
      <c r="AG49" s="560"/>
      <c r="AH49" s="560"/>
      <c r="AI49" s="560"/>
      <c r="AJ49" s="560"/>
      <c r="AK49" s="561"/>
      <c r="AL49" s="559" t="s">
        <v>143</v>
      </c>
      <c r="AM49" s="560"/>
      <c r="AN49" s="560"/>
      <c r="AO49" s="560"/>
      <c r="AP49" s="560"/>
      <c r="AQ49" s="560"/>
      <c r="AR49" s="560"/>
      <c r="AS49" s="561"/>
      <c r="BF49" s="352"/>
      <c r="BJ49" s="352"/>
    </row>
    <row r="50" spans="1:62" x14ac:dyDescent="0.15">
      <c r="A50" s="578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80"/>
      <c r="AE50" s="569" t="s">
        <v>206</v>
      </c>
      <c r="AF50" s="570"/>
      <c r="AG50" s="570"/>
      <c r="AH50" s="570"/>
      <c r="AI50" s="570"/>
      <c r="AJ50" s="570"/>
      <c r="AK50" s="571"/>
      <c r="AL50" s="572"/>
      <c r="AM50" s="573"/>
      <c r="AN50" s="573"/>
      <c r="AO50" s="573"/>
      <c r="AP50" s="573"/>
      <c r="AQ50" s="573"/>
      <c r="AR50" s="573"/>
      <c r="AS50" s="574"/>
    </row>
    <row r="51" spans="1:62" x14ac:dyDescent="0.15">
      <c r="A51" s="581"/>
      <c r="B51" s="582"/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3"/>
      <c r="AE51" s="569" t="s">
        <v>207</v>
      </c>
      <c r="AF51" s="570"/>
      <c r="AG51" s="570"/>
      <c r="AH51" s="570"/>
      <c r="AI51" s="570"/>
      <c r="AJ51" s="570"/>
      <c r="AK51" s="571"/>
      <c r="AL51" s="575"/>
      <c r="AM51" s="576"/>
      <c r="AN51" s="576"/>
      <c r="AO51" s="576"/>
      <c r="AP51" s="576"/>
      <c r="AQ51" s="576"/>
      <c r="AR51" s="576"/>
      <c r="AS51" s="577"/>
    </row>
    <row r="52" spans="1:62" x14ac:dyDescent="0.15">
      <c r="A52" s="581"/>
      <c r="B52" s="582"/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  <c r="AA52" s="582"/>
      <c r="AB52" s="582"/>
      <c r="AC52" s="582"/>
      <c r="AD52" s="583"/>
      <c r="AE52" s="569" t="s">
        <v>209</v>
      </c>
      <c r="AF52" s="570"/>
      <c r="AG52" s="570"/>
      <c r="AH52" s="570"/>
      <c r="AI52" s="570"/>
      <c r="AJ52" s="570"/>
      <c r="AK52" s="571"/>
      <c r="AL52" s="575"/>
      <c r="AM52" s="576"/>
      <c r="AN52" s="576"/>
      <c r="AO52" s="576"/>
      <c r="AP52" s="576"/>
      <c r="AQ52" s="576"/>
      <c r="AR52" s="576"/>
      <c r="AS52" s="577"/>
    </row>
    <row r="53" spans="1:62" x14ac:dyDescent="0.15">
      <c r="A53" s="581"/>
      <c r="B53" s="582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3"/>
      <c r="AE53" s="370" t="s">
        <v>208</v>
      </c>
      <c r="AF53" s="371"/>
      <c r="AG53" s="371"/>
      <c r="AH53" s="371"/>
      <c r="AI53" s="371"/>
      <c r="AJ53" s="371"/>
      <c r="AK53" s="372"/>
      <c r="AL53" s="575"/>
      <c r="AM53" s="576"/>
      <c r="AN53" s="576"/>
      <c r="AO53" s="576"/>
      <c r="AP53" s="576"/>
      <c r="AQ53" s="576"/>
      <c r="AR53" s="576"/>
      <c r="AS53" s="577"/>
    </row>
    <row r="54" spans="1:62" ht="15" x14ac:dyDescent="0.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79" t="s">
        <v>136</v>
      </c>
      <c r="U54" s="61"/>
      <c r="V54" s="61"/>
      <c r="W54" s="61"/>
      <c r="X54" s="61"/>
      <c r="Y54" s="61"/>
      <c r="Z54" s="61"/>
      <c r="AA54" s="61"/>
      <c r="AB54" s="61"/>
      <c r="AC54" s="61"/>
      <c r="AD54" s="62"/>
      <c r="AE54" s="562"/>
      <c r="AF54" s="562"/>
      <c r="AG54" s="562"/>
      <c r="AH54" s="562"/>
      <c r="AI54" s="562"/>
      <c r="AJ54" s="562"/>
      <c r="AK54" s="563"/>
      <c r="AL54" s="564">
        <f>SUM(AL50:AS53)</f>
        <v>0</v>
      </c>
      <c r="AM54" s="565"/>
      <c r="AN54" s="565"/>
      <c r="AO54" s="565"/>
      <c r="AP54" s="565"/>
      <c r="AQ54" s="565"/>
      <c r="AR54" s="565"/>
      <c r="AS54" s="565"/>
    </row>
    <row r="55" spans="1:62" x14ac:dyDescent="0.15">
      <c r="T55" s="58"/>
      <c r="U55" s="58"/>
      <c r="V55" s="58"/>
      <c r="W55" s="58"/>
    </row>
    <row r="56" spans="1:62" ht="15" x14ac:dyDescent="0.15">
      <c r="A56" s="566" t="s">
        <v>146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8"/>
    </row>
    <row r="57" spans="1:62" ht="31.5" customHeight="1" x14ac:dyDescent="0.15">
      <c r="A57" s="80"/>
      <c r="B57" s="368" t="s">
        <v>147</v>
      </c>
      <c r="C57" s="584" t="s">
        <v>160</v>
      </c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5"/>
      <c r="AE57" s="590">
        <f>IFERROR(VLOOKUP(AT57,source_honoraires!$D$10:$V$158,source_honoraires!$T$7,FALSE),0)</f>
        <v>0</v>
      </c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90"/>
      <c r="AS57" s="590"/>
      <c r="AT57" s="2" t="str">
        <f>$BE$5&amp;"A"</f>
        <v>A</v>
      </c>
    </row>
    <row r="58" spans="1:62" ht="31.5" customHeight="1" x14ac:dyDescent="0.15">
      <c r="A58" s="80"/>
      <c r="B58" s="368" t="s">
        <v>148</v>
      </c>
      <c r="C58" s="584" t="s">
        <v>149</v>
      </c>
      <c r="D58" s="584"/>
      <c r="E58" s="584"/>
      <c r="F58" s="584"/>
      <c r="G58" s="584"/>
      <c r="H58" s="584"/>
      <c r="I58" s="584"/>
      <c r="J58" s="584"/>
      <c r="K58" s="584"/>
      <c r="L58" s="584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584"/>
      <c r="AD58" s="369"/>
      <c r="AE58" s="590">
        <f>IFERROR(VLOOKUP(AT58,source_honoraires!$D$10:$V$158,source_honoraires!$T$7,FALSE),0)</f>
        <v>0</v>
      </c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90"/>
      <c r="AS58" s="590"/>
      <c r="AT58" s="2" t="str">
        <f>$BE$5&amp;"B"</f>
        <v>B</v>
      </c>
    </row>
    <row r="59" spans="1:62" ht="31.5" customHeight="1" x14ac:dyDescent="0.15">
      <c r="A59" s="80"/>
      <c r="B59" s="368" t="s">
        <v>150</v>
      </c>
      <c r="C59" s="591" t="s">
        <v>151</v>
      </c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3"/>
      <c r="AE59" s="590">
        <f>IFERROR(VLOOKUP($BE$5,source_honoraires!$E$10:$X$351,source_honoraires!$X$6,FALSE),0)</f>
        <v>0</v>
      </c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90"/>
      <c r="AS59" s="590"/>
      <c r="AT59" s="2" t="str">
        <f>$BE$5&amp;"C"</f>
        <v>C</v>
      </c>
    </row>
    <row r="61" spans="1:62" ht="2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6"/>
    </row>
    <row r="62" spans="1:62" x14ac:dyDescent="0.15">
      <c r="A62" s="57"/>
      <c r="B62" s="58" t="s">
        <v>152</v>
      </c>
      <c r="C62" s="58"/>
      <c r="D62" s="58"/>
      <c r="E62" s="58"/>
      <c r="F62" s="58"/>
      <c r="G62" s="58"/>
      <c r="H62" s="58"/>
      <c r="I62" s="589">
        <f>paramètres!B12</f>
        <v>0</v>
      </c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9"/>
    </row>
    <row r="63" spans="1:62" ht="2.25" customHeight="1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9"/>
    </row>
    <row r="64" spans="1:62" x14ac:dyDescent="0.15">
      <c r="A64" s="57"/>
      <c r="B64" s="58" t="s">
        <v>153</v>
      </c>
      <c r="C64" s="58"/>
      <c r="D64" s="58"/>
      <c r="E64" s="58"/>
      <c r="F64" s="58"/>
      <c r="G64" s="343" t="str">
        <f>MID(paramètres!B18,1,1)</f>
        <v/>
      </c>
      <c r="H64" s="344" t="str">
        <f>MID(paramètres!B18,2,1)</f>
        <v/>
      </c>
      <c r="I64" s="344" t="str">
        <f>MID(paramètres!B18,3,1)</f>
        <v/>
      </c>
      <c r="J64" s="344" t="str">
        <f>MID(paramètres!B18,4,1)</f>
        <v/>
      </c>
      <c r="K64" s="344" t="str">
        <f>MID(paramètres!B18,5,1)</f>
        <v/>
      </c>
      <c r="L64" s="345" t="str">
        <f>MID(paramètres!B18,6,1)</f>
        <v/>
      </c>
      <c r="M64" s="346"/>
      <c r="N64" s="344" t="str">
        <f>RIGHT(paramètres!B18,1)</f>
        <v/>
      </c>
      <c r="O64" s="58"/>
      <c r="P64" s="58"/>
      <c r="Q64" s="58"/>
      <c r="R64" s="58"/>
      <c r="S64" s="58"/>
      <c r="T64" s="58"/>
      <c r="U64" s="58"/>
      <c r="V64" s="58"/>
      <c r="W64" s="58"/>
      <c r="X64" s="58" t="s">
        <v>155</v>
      </c>
      <c r="Y64" s="58"/>
      <c r="Z64" s="58"/>
      <c r="AA64" s="589">
        <f>paramètres!B30</f>
        <v>0</v>
      </c>
      <c r="AB64" s="589"/>
      <c r="AC64" s="589"/>
      <c r="AD64" s="589"/>
      <c r="AE64" s="589"/>
      <c r="AF64" s="589"/>
      <c r="AG64" s="589"/>
      <c r="AH64" s="589"/>
      <c r="AI64" s="589"/>
      <c r="AJ64" s="58"/>
      <c r="AK64" s="58"/>
      <c r="AL64" s="58"/>
      <c r="AM64" s="58"/>
      <c r="AN64" s="58"/>
      <c r="AO64" s="58"/>
      <c r="AP64" s="58"/>
      <c r="AQ64" s="58"/>
      <c r="AR64" s="58"/>
      <c r="AS64" s="59"/>
    </row>
    <row r="65" spans="1:45" ht="2.25" customHeight="1" x14ac:dyDescent="0.1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347"/>
      <c r="AB65" s="347"/>
      <c r="AC65" s="347"/>
      <c r="AD65" s="347"/>
      <c r="AE65" s="347"/>
      <c r="AF65" s="347"/>
      <c r="AG65" s="347"/>
      <c r="AH65" s="347"/>
      <c r="AI65" s="347"/>
      <c r="AJ65" s="58"/>
      <c r="AK65" s="58"/>
      <c r="AL65" s="58"/>
      <c r="AM65" s="58"/>
      <c r="AN65" s="58"/>
      <c r="AO65" s="58"/>
      <c r="AP65" s="58"/>
      <c r="AQ65" s="58"/>
      <c r="AR65" s="58"/>
      <c r="AS65" s="59"/>
    </row>
    <row r="66" spans="1:45" x14ac:dyDescent="0.15">
      <c r="A66" s="57"/>
      <c r="B66" s="58" t="s">
        <v>157</v>
      </c>
      <c r="C66" s="58"/>
      <c r="D66" s="58"/>
      <c r="E66" s="58"/>
      <c r="F66" s="58"/>
      <c r="G66" s="588">
        <f>paramètres!B26</f>
        <v>0</v>
      </c>
      <c r="H66" s="588"/>
      <c r="I66" s="588"/>
      <c r="J66" s="346"/>
      <c r="K66" s="346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 t="s">
        <v>15</v>
      </c>
      <c r="Y66" s="58"/>
      <c r="Z66" s="58"/>
      <c r="AA66" s="589">
        <f>paramètres!B28</f>
        <v>0</v>
      </c>
      <c r="AB66" s="589"/>
      <c r="AC66" s="589"/>
      <c r="AD66" s="589"/>
      <c r="AE66" s="589"/>
      <c r="AF66" s="589"/>
      <c r="AG66" s="589"/>
      <c r="AH66" s="589"/>
      <c r="AI66" s="589"/>
      <c r="AJ66" s="58"/>
      <c r="AK66" s="58"/>
      <c r="AL66" s="58"/>
      <c r="AM66" s="58"/>
      <c r="AN66" s="58"/>
      <c r="AO66" s="58"/>
      <c r="AP66" s="58"/>
      <c r="AQ66" s="58"/>
      <c r="AR66" s="58"/>
      <c r="AS66" s="59"/>
    </row>
    <row r="67" spans="1:45" ht="2.25" customHeight="1" x14ac:dyDescent="0.15">
      <c r="A67" s="57"/>
      <c r="B67" s="58"/>
      <c r="C67" s="58"/>
      <c r="D67" s="58"/>
      <c r="E67" s="58"/>
      <c r="F67" s="58"/>
      <c r="G67" s="346"/>
      <c r="H67" s="346"/>
      <c r="I67" s="346"/>
      <c r="J67" s="346"/>
      <c r="K67" s="346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347"/>
      <c r="AB67" s="347"/>
      <c r="AC67" s="347"/>
      <c r="AD67" s="347"/>
      <c r="AE67" s="347"/>
      <c r="AF67" s="347"/>
      <c r="AG67" s="347"/>
      <c r="AH67" s="347"/>
      <c r="AI67" s="347"/>
      <c r="AJ67" s="58"/>
      <c r="AK67" s="58"/>
      <c r="AL67" s="58"/>
      <c r="AM67" s="58"/>
      <c r="AN67" s="58"/>
      <c r="AO67" s="58"/>
      <c r="AP67" s="58"/>
      <c r="AQ67" s="58"/>
      <c r="AR67" s="58"/>
      <c r="AS67" s="59"/>
    </row>
    <row r="68" spans="1:45" x14ac:dyDescent="0.15">
      <c r="A68" s="57"/>
      <c r="B68" s="58" t="s">
        <v>154</v>
      </c>
      <c r="C68" s="58"/>
      <c r="D68" s="58"/>
      <c r="E68" s="58"/>
      <c r="F68" s="58"/>
      <c r="G68" s="588">
        <f>paramètres!B32</f>
        <v>0</v>
      </c>
      <c r="H68" s="588"/>
      <c r="I68" s="588"/>
      <c r="J68" s="588"/>
      <c r="K68" s="58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 t="s">
        <v>156</v>
      </c>
      <c r="Y68" s="58"/>
      <c r="Z68" s="58"/>
      <c r="AA68" s="589">
        <f>paramètres!B34</f>
        <v>0</v>
      </c>
      <c r="AB68" s="589"/>
      <c r="AC68" s="589"/>
      <c r="AD68" s="589"/>
      <c r="AE68" s="589"/>
      <c r="AF68" s="589"/>
      <c r="AG68" s="589"/>
      <c r="AH68" s="589"/>
      <c r="AI68" s="589"/>
      <c r="AJ68" s="58"/>
      <c r="AK68" s="58"/>
      <c r="AL68" s="58"/>
      <c r="AM68" s="58"/>
      <c r="AN68" s="58"/>
      <c r="AO68" s="58"/>
      <c r="AP68" s="58"/>
      <c r="AQ68" s="58"/>
      <c r="AR68" s="58"/>
      <c r="AS68" s="59"/>
    </row>
    <row r="69" spans="1:45" ht="2.25" customHeight="1" x14ac:dyDescent="0.1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2"/>
    </row>
    <row r="70" spans="1:45" ht="2.25" customHeight="1" x14ac:dyDescent="0.15"/>
    <row r="71" spans="1:45" x14ac:dyDescent="0.15">
      <c r="V71" s="2" t="s">
        <v>174</v>
      </c>
      <c r="X71" s="586">
        <f>paramètres!B28</f>
        <v>0</v>
      </c>
      <c r="Y71" s="586"/>
      <c r="Z71" s="586"/>
      <c r="AA71" s="586"/>
      <c r="AB71" s="586"/>
      <c r="AC71" s="586"/>
      <c r="AE71" s="2" t="s">
        <v>175</v>
      </c>
      <c r="AF71" s="587" t="str">
        <f>IF(paramètres!B22&lt;&gt;"",paramètres!B22,"")</f>
        <v/>
      </c>
      <c r="AG71" s="587"/>
      <c r="AH71" s="587"/>
      <c r="AI71" s="587"/>
      <c r="AJ71" s="587"/>
      <c r="AK71" s="587"/>
    </row>
    <row r="73" spans="1:45" ht="15" x14ac:dyDescent="0.15">
      <c r="AC73" s="51" t="s">
        <v>158</v>
      </c>
    </row>
  </sheetData>
  <mergeCells count="89">
    <mergeCell ref="X71:AC71"/>
    <mergeCell ref="AF71:AK71"/>
    <mergeCell ref="I62:AE62"/>
    <mergeCell ref="AA64:AI64"/>
    <mergeCell ref="G66:I66"/>
    <mergeCell ref="AA66:AI66"/>
    <mergeCell ref="G68:K68"/>
    <mergeCell ref="AA68:AI68"/>
    <mergeCell ref="C59:AD59"/>
    <mergeCell ref="AE59:AS59"/>
    <mergeCell ref="A52:AD52"/>
    <mergeCell ref="AE52:AK52"/>
    <mergeCell ref="AL52:AS52"/>
    <mergeCell ref="A53:AD53"/>
    <mergeCell ref="AL53:AS53"/>
    <mergeCell ref="AE54:AK54"/>
    <mergeCell ref="AL54:AS54"/>
    <mergeCell ref="A56:AS56"/>
    <mergeCell ref="C57:AD57"/>
    <mergeCell ref="AE57:AS57"/>
    <mergeCell ref="C58:AC58"/>
    <mergeCell ref="AE58:AS58"/>
    <mergeCell ref="A50:AD50"/>
    <mergeCell ref="AE50:AK50"/>
    <mergeCell ref="AL50:AS50"/>
    <mergeCell ref="A51:AD51"/>
    <mergeCell ref="AE51:AK51"/>
    <mergeCell ref="AL51:AS51"/>
    <mergeCell ref="AH42:AO42"/>
    <mergeCell ref="AH43:AO43"/>
    <mergeCell ref="AH44:AO44"/>
    <mergeCell ref="AH45:AO45"/>
    <mergeCell ref="A49:AD49"/>
    <mergeCell ref="AE49:AK49"/>
    <mergeCell ref="AL49:AS49"/>
    <mergeCell ref="AL41:AS41"/>
    <mergeCell ref="AE33:AK33"/>
    <mergeCell ref="AL33:AS33"/>
    <mergeCell ref="R34:S34"/>
    <mergeCell ref="AE34:AK34"/>
    <mergeCell ref="AL34:AS40"/>
    <mergeCell ref="R35:S35"/>
    <mergeCell ref="AE35:AK35"/>
    <mergeCell ref="R36:S36"/>
    <mergeCell ref="AE36:AK36"/>
    <mergeCell ref="R37:S37"/>
    <mergeCell ref="AE37:AK37"/>
    <mergeCell ref="AE38:AK38"/>
    <mergeCell ref="AE39:AK39"/>
    <mergeCell ref="AE40:AK40"/>
    <mergeCell ref="AE41:AK41"/>
    <mergeCell ref="AE27:AK30"/>
    <mergeCell ref="AL27:AS30"/>
    <mergeCell ref="AE31:AK31"/>
    <mergeCell ref="AL31:AS31"/>
    <mergeCell ref="AE32:AK32"/>
    <mergeCell ref="AL32:AS32"/>
    <mergeCell ref="A23:U23"/>
    <mergeCell ref="AE23:AS23"/>
    <mergeCell ref="AE24:AK24"/>
    <mergeCell ref="AL24:AS24"/>
    <mergeCell ref="AE25:AK26"/>
    <mergeCell ref="AL25:AS26"/>
    <mergeCell ref="H18:M18"/>
    <mergeCell ref="S18:T18"/>
    <mergeCell ref="AC18:AR18"/>
    <mergeCell ref="X20:AB20"/>
    <mergeCell ref="AD20:AH20"/>
    <mergeCell ref="AK20:AR20"/>
    <mergeCell ref="A7:M7"/>
    <mergeCell ref="AC12:AR12"/>
    <mergeCell ref="H14:T14"/>
    <mergeCell ref="AC14:AR14"/>
    <mergeCell ref="D16:G16"/>
    <mergeCell ref="I16:J16"/>
    <mergeCell ref="N16:T16"/>
    <mergeCell ref="AC16:AR16"/>
    <mergeCell ref="BF3:BF4"/>
    <mergeCell ref="A4:M4"/>
    <mergeCell ref="U4:AS4"/>
    <mergeCell ref="A5:M5"/>
    <mergeCell ref="A6:M6"/>
    <mergeCell ref="Z6:AA6"/>
    <mergeCell ref="BE3:BE4"/>
    <mergeCell ref="A1:M1"/>
    <mergeCell ref="A2:M2"/>
    <mergeCell ref="U2:AS2"/>
    <mergeCell ref="A3:M3"/>
    <mergeCell ref="U3:AS3"/>
  </mergeCells>
  <conditionalFormatting sqref="D16:G16 I16:J16 N16:T16 M10:R10 T10 AA68">
    <cfRule type="containsBlanks" dxfId="439" priority="18">
      <formula>LEN(TRIM(D10))=0</formula>
    </cfRule>
  </conditionalFormatting>
  <conditionalFormatting sqref="H18:M18 S18:T18">
    <cfRule type="containsBlanks" dxfId="438" priority="17">
      <formula>LEN(TRIM(H18))=0</formula>
    </cfRule>
  </conditionalFormatting>
  <conditionalFormatting sqref="J20:K20">
    <cfRule type="containsBlanks" dxfId="437" priority="15">
      <formula>LEN(TRIM(J20))=0</formula>
    </cfRule>
  </conditionalFormatting>
  <conditionalFormatting sqref="G12">
    <cfRule type="containsBlanks" dxfId="436" priority="16">
      <formula>LEN(TRIM(G12))=0</formula>
    </cfRule>
  </conditionalFormatting>
  <conditionalFormatting sqref="M20:N20">
    <cfRule type="containsBlanks" dxfId="435" priority="14">
      <formula>LEN(TRIM(M20))=0</formula>
    </cfRule>
  </conditionalFormatting>
  <conditionalFormatting sqref="AI10:AN10">
    <cfRule type="containsBlanks" dxfId="434" priority="13">
      <formula>LEN(TRIM(AI10))=0</formula>
    </cfRule>
  </conditionalFormatting>
  <conditionalFormatting sqref="X20:AB20">
    <cfRule type="containsBlanks" dxfId="433" priority="12">
      <formula>LEN(TRIM(X20))=0</formula>
    </cfRule>
  </conditionalFormatting>
  <conditionalFormatting sqref="AD20">
    <cfRule type="containsBlanks" dxfId="432" priority="11">
      <formula>LEN(TRIM(AD20))=0</formula>
    </cfRule>
  </conditionalFormatting>
  <conditionalFormatting sqref="AK20:AR20">
    <cfRule type="containsBlanks" dxfId="431" priority="10">
      <formula>LEN(TRIM(AK20))=0</formula>
    </cfRule>
  </conditionalFormatting>
  <conditionalFormatting sqref="AC12:AR12 AC14:AR14 AC18:AR18 AC16:AR16">
    <cfRule type="containsBlanks" dxfId="430" priority="9">
      <formula>LEN(TRIM(AC12))=0</formula>
    </cfRule>
  </conditionalFormatting>
  <conditionalFormatting sqref="H14:T14">
    <cfRule type="containsBlanks" dxfId="429" priority="8">
      <formula>LEN(TRIM(H14))=0</formula>
    </cfRule>
  </conditionalFormatting>
  <conditionalFormatting sqref="AP10">
    <cfRule type="containsBlanks" dxfId="428" priority="7">
      <formula>LEN(TRIM(AP10))=0</formula>
    </cfRule>
  </conditionalFormatting>
  <conditionalFormatting sqref="G64:L64">
    <cfRule type="containsBlanks" dxfId="427" priority="6">
      <formula>LEN(TRIM(G64))=0</formula>
    </cfRule>
  </conditionalFormatting>
  <conditionalFormatting sqref="N64">
    <cfRule type="containsBlanks" dxfId="426" priority="5">
      <formula>LEN(TRIM(N64))=0</formula>
    </cfRule>
  </conditionalFormatting>
  <conditionalFormatting sqref="G66:I66 G68:K68">
    <cfRule type="containsBlanks" dxfId="425" priority="4">
      <formula>LEN(TRIM(G66))=0</formula>
    </cfRule>
  </conditionalFormatting>
  <conditionalFormatting sqref="I62:AE62">
    <cfRule type="containsBlanks" dxfId="424" priority="3">
      <formula>LEN(TRIM(I62))=0</formula>
    </cfRule>
  </conditionalFormatting>
  <conditionalFormatting sqref="AA64:AI64 AA66:AI66">
    <cfRule type="containsBlanks" dxfId="423" priority="2">
      <formula>LEN(TRIM(AA64))=0</formula>
    </cfRule>
  </conditionalFormatting>
  <conditionalFormatting sqref="Z6:AA6">
    <cfRule type="containsBlanks" dxfId="422" priority="1">
      <formula>LEN(TRIM(Z6))=0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84" orientation="portrait" r:id="rId1"/>
  <headerFooter>
    <oddHeader>&amp;R&amp;"Geneva,Gras"&amp;12ID19</oddHeader>
    <oddFooter>&amp;L_____________________________
(1) Célibataire, marié, veuf, divorcé.
(2) Inclure la période des congés.&amp;R
Mis au format Excel par : www.impots-et-taxes.com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A1:BJ73"/>
  <sheetViews>
    <sheetView showGridLines="0" showZeros="0" topLeftCell="A4" workbookViewId="0">
      <selection activeCell="BE50" sqref="BE50"/>
    </sheetView>
  </sheetViews>
  <sheetFormatPr baseColWidth="10" defaultColWidth="3.6640625" defaultRowHeight="14" x14ac:dyDescent="0.15"/>
  <cols>
    <col min="1" max="1" width="0.6640625" style="2" customWidth="1"/>
    <col min="2" max="2" width="3.6640625" style="2" bestFit="1" customWidth="1"/>
    <col min="3" max="6" width="3.6640625" style="2"/>
    <col min="7" max="7" width="3.6640625" style="2" customWidth="1"/>
    <col min="8" max="9" width="3.6640625" style="2"/>
    <col min="10" max="11" width="2.83203125" style="2" customWidth="1"/>
    <col min="12" max="12" width="4.5" style="2" customWidth="1"/>
    <col min="13" max="20" width="2.6640625" style="2" customWidth="1"/>
    <col min="21" max="21" width="0.5" style="2" customWidth="1"/>
    <col min="22" max="22" width="0.83203125" style="2" customWidth="1"/>
    <col min="23" max="29" width="3.1640625" style="2" customWidth="1"/>
    <col min="30" max="30" width="1.1640625" style="2" customWidth="1"/>
    <col min="31" max="34" width="3.1640625" style="2" customWidth="1"/>
    <col min="35" max="44" width="2.6640625" style="2" customWidth="1"/>
    <col min="45" max="45" width="0.6640625" style="2" customWidth="1"/>
    <col min="46" max="46" width="3.6640625" style="2" hidden="1" customWidth="1"/>
    <col min="47" max="56" width="3.6640625" style="2"/>
    <col min="57" max="57" width="28.6640625" style="2" bestFit="1" customWidth="1"/>
    <col min="58" max="58" width="5.5" style="349" hidden="1" customWidth="1"/>
    <col min="59" max="61" width="0" style="2" hidden="1" customWidth="1"/>
    <col min="62" max="62" width="3" style="349" hidden="1" customWidth="1"/>
    <col min="63" max="16384" width="3.6640625" style="2"/>
  </cols>
  <sheetData>
    <row r="1" spans="1:62" ht="16" x14ac:dyDescent="0.15">
      <c r="A1" s="523" t="s">
        <v>28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"/>
      <c r="O1" s="52"/>
      <c r="P1" s="52"/>
      <c r="AM1" s="53"/>
    </row>
    <row r="2" spans="1:62" s="53" customFormat="1" ht="15" thickBot="1" x14ac:dyDescent="0.2">
      <c r="A2" s="522" t="s">
        <v>104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3"/>
      <c r="O2" s="3"/>
      <c r="P2" s="3"/>
      <c r="U2" s="522" t="s">
        <v>106</v>
      </c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BF2" s="350"/>
      <c r="BJ2" s="350"/>
    </row>
    <row r="3" spans="1:62" s="53" customFormat="1" ht="13.5" customHeight="1" x14ac:dyDescent="0.15">
      <c r="A3" s="522" t="s">
        <v>159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3"/>
      <c r="O3" s="3"/>
      <c r="P3" s="3"/>
      <c r="U3" s="522" t="s">
        <v>107</v>
      </c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BE3" s="518" t="s">
        <v>303</v>
      </c>
      <c r="BF3" s="516" t="s">
        <v>290</v>
      </c>
      <c r="BJ3" s="354" t="str">
        <f>paramètres!E6</f>
        <v>00</v>
      </c>
    </row>
    <row r="4" spans="1:62" ht="15" x14ac:dyDescent="0.15">
      <c r="A4" s="522" t="s">
        <v>105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"/>
      <c r="O4" s="52"/>
      <c r="P4" s="52"/>
      <c r="U4" s="522" t="s">
        <v>108</v>
      </c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BE4" s="519"/>
      <c r="BF4" s="517"/>
      <c r="BJ4" s="354" t="str">
        <f>paramètres!E7</f>
        <v/>
      </c>
    </row>
    <row r="5" spans="1:62" ht="15" thickBot="1" x14ac:dyDescent="0.2">
      <c r="A5" s="522" t="s">
        <v>33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3"/>
      <c r="O5" s="3"/>
      <c r="P5" s="3"/>
      <c r="BE5" s="366"/>
      <c r="BF5" s="351">
        <f>BE5</f>
        <v>0</v>
      </c>
    </row>
    <row r="6" spans="1:62" x14ac:dyDescent="0.15">
      <c r="A6" s="524" t="s">
        <v>109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3"/>
      <c r="O6" s="3"/>
      <c r="P6" s="3"/>
      <c r="V6" s="4" t="s">
        <v>112</v>
      </c>
      <c r="W6" s="4"/>
      <c r="X6" s="4"/>
      <c r="Y6" s="4"/>
      <c r="Z6" s="525">
        <f>paramètres!B20</f>
        <v>0</v>
      </c>
      <c r="AA6" s="525"/>
      <c r="AB6" s="4" t="s">
        <v>111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62" x14ac:dyDescent="0.15">
      <c r="A7" s="524" t="s">
        <v>110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3"/>
      <c r="O7" s="3"/>
      <c r="P7" s="3"/>
    </row>
    <row r="8" spans="1:62" ht="19.5" customHeight="1" x14ac:dyDescent="0.15"/>
    <row r="9" spans="1:62" ht="3" customHeight="1" x14ac:dyDescent="0.1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  <c r="V9" s="5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6"/>
    </row>
    <row r="10" spans="1:62" x14ac:dyDescent="0.15">
      <c r="A10" s="57"/>
      <c r="B10" s="425" t="s">
        <v>113</v>
      </c>
      <c r="C10" s="426"/>
      <c r="D10" s="425"/>
      <c r="E10" s="425"/>
      <c r="F10" s="425"/>
      <c r="G10" s="425"/>
      <c r="H10" s="425"/>
      <c r="I10" s="425"/>
      <c r="J10" s="425"/>
      <c r="K10" s="425"/>
      <c r="L10" s="425" t="s">
        <v>20</v>
      </c>
      <c r="M10" s="427" t="str">
        <f>LEFT(BE5,1)</f>
        <v/>
      </c>
      <c r="N10" s="428" t="str">
        <f>MID(BE5,2,1)</f>
        <v/>
      </c>
      <c r="O10" s="428" t="str">
        <f>MID(BE5,3,1)</f>
        <v/>
      </c>
      <c r="P10" s="428" t="str">
        <f>MID(BE5,4,1)</f>
        <v/>
      </c>
      <c r="Q10" s="428" t="str">
        <f>MID(BE5,5,1)</f>
        <v/>
      </c>
      <c r="R10" s="429" t="str">
        <f>MID(BE5,6,1)</f>
        <v/>
      </c>
      <c r="S10" s="430"/>
      <c r="T10" s="431" t="str">
        <f>+MID(BE5,7,1)</f>
        <v/>
      </c>
      <c r="U10" s="59"/>
      <c r="V10" s="57"/>
      <c r="W10" s="58" t="s">
        <v>118</v>
      </c>
      <c r="X10" s="58"/>
      <c r="Y10" s="58"/>
      <c r="Z10" s="58"/>
      <c r="AA10" s="58"/>
      <c r="AB10" s="58"/>
      <c r="AC10" s="58"/>
      <c r="AD10" s="58"/>
      <c r="AE10" s="58" t="s">
        <v>20</v>
      </c>
      <c r="AF10" s="58"/>
      <c r="AG10" s="58"/>
      <c r="AH10" s="58"/>
      <c r="AI10" s="92"/>
      <c r="AJ10" s="93"/>
      <c r="AK10" s="93"/>
      <c r="AL10" s="93"/>
      <c r="AM10" s="93"/>
      <c r="AN10" s="94"/>
      <c r="AO10" s="65"/>
      <c r="AP10" s="93"/>
      <c r="AQ10" s="65"/>
      <c r="AR10" s="65"/>
      <c r="AS10" s="63"/>
    </row>
    <row r="11" spans="1:62" ht="2.25" customHeight="1" x14ac:dyDescent="0.15">
      <c r="A11" s="57"/>
      <c r="B11" s="425"/>
      <c r="C11" s="426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59"/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9"/>
    </row>
    <row r="12" spans="1:62" x14ac:dyDescent="0.15">
      <c r="A12" s="57"/>
      <c r="B12" s="425" t="s">
        <v>114</v>
      </c>
      <c r="C12" s="426"/>
      <c r="D12" s="425"/>
      <c r="E12" s="425"/>
      <c r="F12" s="425"/>
      <c r="G12" s="432" t="e">
        <f>VLOOKUP($BE$5,source_honoraires!$E$10:$V$351,source_honoraires!$F$6,FALSE)&amp;" "&amp;VLOOKUP($BE$5,source_honoraires!$E$10:$V$351,source_honoraires!$G$6,FALSE)</f>
        <v>#N/A</v>
      </c>
      <c r="H12" s="426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59"/>
      <c r="V12" s="57"/>
      <c r="W12" s="58" t="s">
        <v>122</v>
      </c>
      <c r="X12" s="58"/>
      <c r="Y12" s="58"/>
      <c r="Z12" s="58"/>
      <c r="AA12" s="58"/>
      <c r="AB12" s="58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9"/>
    </row>
    <row r="13" spans="1:62" ht="2.25" customHeight="1" x14ac:dyDescent="0.15">
      <c r="A13" s="57"/>
      <c r="B13" s="425"/>
      <c r="C13" s="426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59"/>
      <c r="V13" s="57"/>
      <c r="W13" s="58"/>
      <c r="X13" s="58"/>
      <c r="Y13" s="58"/>
      <c r="Z13" s="58"/>
      <c r="AA13" s="58"/>
      <c r="AB13" s="58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59"/>
    </row>
    <row r="14" spans="1:62" x14ac:dyDescent="0.15">
      <c r="A14" s="57"/>
      <c r="B14" s="425" t="s">
        <v>21</v>
      </c>
      <c r="C14" s="426"/>
      <c r="D14" s="425"/>
      <c r="E14" s="425"/>
      <c r="F14" s="425"/>
      <c r="G14" s="425"/>
      <c r="H14" s="527" t="e">
        <f>VLOOKUP($BE$5,source_honoraires!$E$10:$V$351,source_honoraires!$I$6,FALSE)</f>
        <v>#N/A</v>
      </c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9"/>
      <c r="V14" s="57"/>
      <c r="W14" s="58" t="s">
        <v>121</v>
      </c>
      <c r="X14" s="58"/>
      <c r="Y14" s="58"/>
      <c r="Z14" s="58"/>
      <c r="AA14" s="58"/>
      <c r="AB14" s="58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9"/>
    </row>
    <row r="15" spans="1:62" ht="2.25" customHeight="1" x14ac:dyDescent="0.15">
      <c r="A15" s="57"/>
      <c r="B15" s="425"/>
      <c r="C15" s="426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59"/>
      <c r="V15" s="57"/>
      <c r="W15" s="58"/>
      <c r="X15" s="58"/>
      <c r="Y15" s="58"/>
      <c r="Z15" s="58"/>
      <c r="AA15" s="58"/>
      <c r="AB15" s="58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59"/>
    </row>
    <row r="16" spans="1:62" x14ac:dyDescent="0.15">
      <c r="A16" s="57"/>
      <c r="B16" s="425" t="s">
        <v>8</v>
      </c>
      <c r="C16" s="426"/>
      <c r="D16" s="527" t="e">
        <f>VLOOKUP($BE$5,source_honoraires!$E$10:$V$351,source_honoraires!$K$6,FALSE)</f>
        <v>#N/A</v>
      </c>
      <c r="E16" s="527"/>
      <c r="F16" s="527"/>
      <c r="G16" s="527"/>
      <c r="H16" s="425" t="s">
        <v>18</v>
      </c>
      <c r="I16" s="527" t="e">
        <f>VLOOKUP($BE$5,source_honoraires!$E$10:$V$351,source_honoraires!$L$6,FALSE)</f>
        <v>#N/A</v>
      </c>
      <c r="J16" s="527"/>
      <c r="K16" s="433"/>
      <c r="L16" s="425" t="s">
        <v>15</v>
      </c>
      <c r="M16" s="425"/>
      <c r="N16" s="527" t="e">
        <f>VLOOKUP($BE$5,source_honoraires!$E$10:$V$351,source_honoraires!$M$6,FALSE)</f>
        <v>#N/A</v>
      </c>
      <c r="O16" s="527"/>
      <c r="P16" s="527"/>
      <c r="Q16" s="527"/>
      <c r="R16" s="527"/>
      <c r="S16" s="527"/>
      <c r="T16" s="527"/>
      <c r="U16" s="59"/>
      <c r="V16" s="57"/>
      <c r="W16" s="58" t="s">
        <v>120</v>
      </c>
      <c r="X16" s="58"/>
      <c r="Y16" s="58"/>
      <c r="Z16" s="58"/>
      <c r="AA16" s="58"/>
      <c r="AB16" s="58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9"/>
    </row>
    <row r="17" spans="1:62" ht="2.25" customHeight="1" x14ac:dyDescent="0.15">
      <c r="A17" s="57"/>
      <c r="B17" s="425"/>
      <c r="C17" s="426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59"/>
      <c r="V17" s="57"/>
      <c r="W17" s="58"/>
      <c r="X17" s="58"/>
      <c r="Y17" s="58"/>
      <c r="Z17" s="58"/>
      <c r="AA17" s="58"/>
      <c r="AB17" s="58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59"/>
    </row>
    <row r="18" spans="1:62" x14ac:dyDescent="0.15">
      <c r="A18" s="57"/>
      <c r="B18" s="425" t="s">
        <v>161</v>
      </c>
      <c r="C18" s="426"/>
      <c r="D18" s="425"/>
      <c r="E18" s="425"/>
      <c r="F18" s="425"/>
      <c r="G18" s="425"/>
      <c r="H18" s="527"/>
      <c r="I18" s="527"/>
      <c r="J18" s="527"/>
      <c r="K18" s="527"/>
      <c r="L18" s="527"/>
      <c r="M18" s="527"/>
      <c r="N18" s="425" t="s">
        <v>115</v>
      </c>
      <c r="O18" s="426"/>
      <c r="P18" s="425"/>
      <c r="Q18" s="425"/>
      <c r="R18" s="425"/>
      <c r="S18" s="528"/>
      <c r="T18" s="528"/>
      <c r="U18" s="59"/>
      <c r="V18" s="57"/>
      <c r="W18" s="58" t="s">
        <v>123</v>
      </c>
      <c r="X18" s="58"/>
      <c r="Y18" s="58"/>
      <c r="Z18" s="58"/>
      <c r="AA18" s="58"/>
      <c r="AB18" s="58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9"/>
    </row>
    <row r="19" spans="1:62" ht="2.25" customHeight="1" x14ac:dyDescent="0.15">
      <c r="A19" s="57"/>
      <c r="B19" s="425"/>
      <c r="C19" s="426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59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</row>
    <row r="20" spans="1:62" x14ac:dyDescent="0.15">
      <c r="A20" s="57"/>
      <c r="B20" s="425" t="s">
        <v>116</v>
      </c>
      <c r="C20" s="426"/>
      <c r="D20" s="425"/>
      <c r="E20" s="425"/>
      <c r="F20" s="425"/>
      <c r="G20" s="425"/>
      <c r="H20" s="425"/>
      <c r="I20" s="425" t="s">
        <v>27</v>
      </c>
      <c r="J20" s="434" t="e">
        <f>IF(VLOOKUP($BE$5,source_honoraires!$E$10:$V$351,source_honoraires!$O$6,FALSE)&lt;10,"0"&amp;VLOOKUP($BE$5,source_honoraires!$E$10:$V$351,source_honoraires!$O$6,FALSE),VLOOKUP($BE$5,source_honoraires!$E$10:$V$351,source_honoraires!$O$6,FALSE))</f>
        <v>#N/A</v>
      </c>
      <c r="K20" s="435" t="e">
        <f>IF(VLOOKUP($BE$5,source_honoraires!$E$10:$V$351,source_honoraires!$P$6,FALSE)&lt;10,"0"&amp;VLOOKUP($BE$5,source_honoraires!$E$10:$V$351,source_honoraires!$P$6,FALSE),VLOOKUP($BE$5,source_honoraires!$E$10:$V$351,source_honoraires!$P$6,FALSE))</f>
        <v>#N/A</v>
      </c>
      <c r="L20" s="430" t="s">
        <v>117</v>
      </c>
      <c r="M20" s="434" t="e">
        <f>VLOOKUP($BE$5,source_honoraires!$E$10:$V$351,source_honoraires!$Q$6,FALSE)</f>
        <v>#N/A</v>
      </c>
      <c r="N20" s="435" t="e">
        <f>VLOOKUP($BE$5,source_honoraires!$E$10:$V$351,source_honoraires!$R$6,FALSE)</f>
        <v>#N/A</v>
      </c>
      <c r="O20" s="436" t="s">
        <v>66</v>
      </c>
      <c r="P20" s="425"/>
      <c r="Q20" s="425"/>
      <c r="R20" s="425"/>
      <c r="S20" s="425"/>
      <c r="T20" s="425"/>
      <c r="U20" s="59"/>
      <c r="V20" s="57"/>
      <c r="W20" s="58" t="s">
        <v>8</v>
      </c>
      <c r="X20" s="529"/>
      <c r="Y20" s="529"/>
      <c r="Z20" s="529"/>
      <c r="AA20" s="529"/>
      <c r="AB20" s="529"/>
      <c r="AC20" s="58" t="s">
        <v>18</v>
      </c>
      <c r="AD20" s="526"/>
      <c r="AE20" s="526"/>
      <c r="AF20" s="526"/>
      <c r="AG20" s="526"/>
      <c r="AH20" s="526"/>
      <c r="AI20" s="58" t="s">
        <v>15</v>
      </c>
      <c r="AJ20" s="58"/>
      <c r="AK20" s="526"/>
      <c r="AL20" s="526"/>
      <c r="AM20" s="526"/>
      <c r="AN20" s="526"/>
      <c r="AO20" s="526"/>
      <c r="AP20" s="526"/>
      <c r="AQ20" s="526"/>
      <c r="AR20" s="526"/>
      <c r="AS20" s="59"/>
    </row>
    <row r="21" spans="1:62" ht="5.25" customHeight="1" x14ac:dyDescent="0.15">
      <c r="A21" s="60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62"/>
      <c r="V21" s="60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2"/>
    </row>
    <row r="23" spans="1:62" s="53" customFormat="1" ht="15" customHeight="1" x14ac:dyDescent="0.15">
      <c r="A23" s="530" t="s">
        <v>119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64"/>
      <c r="W23" s="64"/>
      <c r="X23" s="64"/>
      <c r="Y23" s="64"/>
      <c r="Z23" s="64"/>
      <c r="AA23" s="64"/>
      <c r="AB23" s="64"/>
      <c r="AC23" s="64"/>
      <c r="AD23" s="64"/>
      <c r="AE23" s="532" t="s">
        <v>12</v>
      </c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4"/>
      <c r="BF23" s="350"/>
      <c r="BJ23" s="350"/>
    </row>
    <row r="24" spans="1:62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32" t="s">
        <v>22</v>
      </c>
      <c r="AF24" s="533"/>
      <c r="AG24" s="533"/>
      <c r="AH24" s="533"/>
      <c r="AI24" s="533"/>
      <c r="AJ24" s="533"/>
      <c r="AK24" s="534"/>
      <c r="AL24" s="532" t="s">
        <v>23</v>
      </c>
      <c r="AM24" s="533"/>
      <c r="AN24" s="533"/>
      <c r="AO24" s="533"/>
      <c r="AP24" s="533"/>
      <c r="AQ24" s="533"/>
      <c r="AR24" s="533"/>
      <c r="AS24" s="534"/>
    </row>
    <row r="25" spans="1:62" ht="20.25" customHeight="1" x14ac:dyDescent="0.15">
      <c r="A25" s="57"/>
      <c r="B25" s="70" t="s">
        <v>124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</row>
    <row r="26" spans="1:62" ht="15" x14ac:dyDescent="0.15">
      <c r="A26" s="57"/>
      <c r="B26" s="70" t="s">
        <v>125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</row>
    <row r="27" spans="1:62" x14ac:dyDescent="0.15">
      <c r="A27" s="57"/>
      <c r="B27" s="71" t="s">
        <v>126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36"/>
      <c r="AF27" s="537"/>
      <c r="AG27" s="537"/>
      <c r="AH27" s="537"/>
      <c r="AI27" s="537"/>
      <c r="AJ27" s="537"/>
      <c r="AK27" s="538"/>
      <c r="AL27" s="536"/>
      <c r="AM27" s="537"/>
      <c r="AN27" s="537"/>
      <c r="AO27" s="537"/>
      <c r="AP27" s="537"/>
      <c r="AQ27" s="537"/>
      <c r="AR27" s="537"/>
      <c r="AS27" s="538"/>
    </row>
    <row r="28" spans="1:62" x14ac:dyDescent="0.15">
      <c r="A28" s="57"/>
      <c r="B28" s="71" t="s">
        <v>127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39"/>
      <c r="AF28" s="540"/>
      <c r="AG28" s="540"/>
      <c r="AH28" s="540"/>
      <c r="AI28" s="540"/>
      <c r="AJ28" s="540"/>
      <c r="AK28" s="541"/>
      <c r="AL28" s="539"/>
      <c r="AM28" s="540"/>
      <c r="AN28" s="540"/>
      <c r="AO28" s="540"/>
      <c r="AP28" s="540"/>
      <c r="AQ28" s="540"/>
      <c r="AR28" s="540"/>
      <c r="AS28" s="541"/>
    </row>
    <row r="29" spans="1:62" x14ac:dyDescent="0.15">
      <c r="A29" s="57"/>
      <c r="B29" s="71" t="s">
        <v>142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39"/>
      <c r="AF29" s="540"/>
      <c r="AG29" s="540"/>
      <c r="AH29" s="540"/>
      <c r="AI29" s="540"/>
      <c r="AJ29" s="540"/>
      <c r="AK29" s="541"/>
      <c r="AL29" s="539"/>
      <c r="AM29" s="540"/>
      <c r="AN29" s="540"/>
      <c r="AO29" s="540"/>
      <c r="AP29" s="540"/>
      <c r="AQ29" s="540"/>
      <c r="AR29" s="540"/>
      <c r="AS29" s="541"/>
    </row>
    <row r="30" spans="1:62" ht="7.5" customHeight="1" x14ac:dyDescent="0.15">
      <c r="A30" s="57"/>
      <c r="B30" s="58"/>
      <c r="C30" s="7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42"/>
      <c r="AF30" s="543"/>
      <c r="AG30" s="543"/>
      <c r="AH30" s="543"/>
      <c r="AI30" s="543"/>
      <c r="AJ30" s="543"/>
      <c r="AK30" s="544"/>
      <c r="AL30" s="542"/>
      <c r="AM30" s="543"/>
      <c r="AN30" s="543"/>
      <c r="AO30" s="543"/>
      <c r="AP30" s="543"/>
      <c r="AQ30" s="543"/>
      <c r="AR30" s="543"/>
      <c r="AS30" s="544"/>
    </row>
    <row r="31" spans="1:62" s="51" customFormat="1" ht="15" x14ac:dyDescent="0.15">
      <c r="A31" s="72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110" t="s">
        <v>179</v>
      </c>
      <c r="Q31" s="111" t="str">
        <f>RIGHT(Z6,2)</f>
        <v>0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BF31" s="352"/>
      <c r="BJ31" s="352"/>
    </row>
    <row r="32" spans="1:62" s="52" customFormat="1" ht="15" x14ac:dyDescent="0.1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 t="s">
        <v>136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546"/>
      <c r="AF32" s="546"/>
      <c r="AG32" s="546"/>
      <c r="AH32" s="546"/>
      <c r="AI32" s="546"/>
      <c r="AJ32" s="546"/>
      <c r="AK32" s="546"/>
      <c r="AL32" s="546"/>
      <c r="AM32" s="546"/>
      <c r="AN32" s="546"/>
      <c r="AO32" s="546"/>
      <c r="AP32" s="546"/>
      <c r="AQ32" s="546"/>
      <c r="AR32" s="546"/>
      <c r="AS32" s="546"/>
      <c r="BF32" s="353"/>
      <c r="BJ32" s="353"/>
    </row>
    <row r="33" spans="1:62" s="51" customFormat="1" ht="15" x14ac:dyDescent="0.15">
      <c r="A33" s="72"/>
      <c r="B33" s="70"/>
      <c r="C33" s="70"/>
      <c r="D33" s="70" t="s">
        <v>132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BF33" s="352"/>
      <c r="BJ33" s="352"/>
    </row>
    <row r="34" spans="1:62" s="51" customFormat="1" ht="15" x14ac:dyDescent="0.15">
      <c r="A34" s="72"/>
      <c r="B34" s="70"/>
      <c r="C34" s="70"/>
      <c r="D34" s="70"/>
      <c r="E34" s="70"/>
      <c r="F34" s="70"/>
      <c r="G34" s="70"/>
      <c r="H34" s="66" t="s">
        <v>128</v>
      </c>
      <c r="I34" s="70" t="s">
        <v>16</v>
      </c>
      <c r="J34" s="70"/>
      <c r="K34" s="70"/>
      <c r="L34" s="70"/>
      <c r="M34" s="70"/>
      <c r="N34" s="70"/>
      <c r="O34" s="70"/>
      <c r="P34" s="70"/>
      <c r="Q34" s="70"/>
      <c r="R34" s="549">
        <v>0.06</v>
      </c>
      <c r="S34" s="549"/>
      <c r="T34" s="70" t="s">
        <v>131</v>
      </c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535"/>
      <c r="AF34" s="535"/>
      <c r="AG34" s="535"/>
      <c r="AH34" s="535"/>
      <c r="AI34" s="535"/>
      <c r="AJ34" s="535"/>
      <c r="AK34" s="535"/>
      <c r="AL34" s="550"/>
      <c r="AM34" s="551"/>
      <c r="AN34" s="551"/>
      <c r="AO34" s="551"/>
      <c r="AP34" s="551"/>
      <c r="AQ34" s="551"/>
      <c r="AR34" s="551"/>
      <c r="AS34" s="552"/>
      <c r="BF34" s="352"/>
      <c r="BJ34" s="352"/>
    </row>
    <row r="35" spans="1:62" s="51" customFormat="1" ht="15" x14ac:dyDescent="0.15">
      <c r="A35" s="72"/>
      <c r="B35" s="70"/>
      <c r="C35" s="70"/>
      <c r="D35" s="70"/>
      <c r="E35" s="70"/>
      <c r="F35" s="70"/>
      <c r="G35" s="70"/>
      <c r="H35" s="66" t="s">
        <v>128</v>
      </c>
      <c r="I35" s="70" t="s">
        <v>129</v>
      </c>
      <c r="J35" s="70"/>
      <c r="K35" s="70"/>
      <c r="L35" s="70"/>
      <c r="M35" s="70"/>
      <c r="N35" s="70"/>
      <c r="O35" s="70"/>
      <c r="P35" s="70"/>
      <c r="Q35" s="70"/>
      <c r="R35" s="549">
        <v>0.05</v>
      </c>
      <c r="S35" s="549"/>
      <c r="T35" s="70" t="s">
        <v>131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535"/>
      <c r="AF35" s="535"/>
      <c r="AG35" s="535"/>
      <c r="AH35" s="535"/>
      <c r="AI35" s="535"/>
      <c r="AJ35" s="535"/>
      <c r="AK35" s="535"/>
      <c r="AL35" s="553"/>
      <c r="AM35" s="547"/>
      <c r="AN35" s="547"/>
      <c r="AO35" s="547"/>
      <c r="AP35" s="547"/>
      <c r="AQ35" s="547"/>
      <c r="AR35" s="547"/>
      <c r="AS35" s="548"/>
      <c r="BF35" s="352"/>
      <c r="BJ35" s="352"/>
    </row>
    <row r="36" spans="1:62" s="51" customFormat="1" ht="15" x14ac:dyDescent="0.15">
      <c r="A36" s="72"/>
      <c r="B36" s="70"/>
      <c r="C36" s="70"/>
      <c r="D36" s="70"/>
      <c r="E36" s="70"/>
      <c r="F36" s="70"/>
      <c r="G36" s="70"/>
      <c r="H36" s="66" t="s">
        <v>128</v>
      </c>
      <c r="I36" s="70" t="s">
        <v>17</v>
      </c>
      <c r="J36" s="70"/>
      <c r="K36" s="70"/>
      <c r="L36" s="70"/>
      <c r="M36" s="70"/>
      <c r="N36" s="70"/>
      <c r="O36" s="70"/>
      <c r="P36" s="70"/>
      <c r="Q36" s="70"/>
      <c r="R36" s="549">
        <v>0.05</v>
      </c>
      <c r="S36" s="549"/>
      <c r="T36" s="70" t="s">
        <v>131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535"/>
      <c r="AF36" s="535"/>
      <c r="AG36" s="535"/>
      <c r="AH36" s="535"/>
      <c r="AI36" s="535"/>
      <c r="AJ36" s="535"/>
      <c r="AK36" s="535"/>
      <c r="AL36" s="553"/>
      <c r="AM36" s="547"/>
      <c r="AN36" s="547"/>
      <c r="AO36" s="547"/>
      <c r="AP36" s="547"/>
      <c r="AQ36" s="547"/>
      <c r="AR36" s="547"/>
      <c r="AS36" s="548"/>
      <c r="BF36" s="352"/>
      <c r="BJ36" s="352"/>
    </row>
    <row r="37" spans="1:62" s="51" customFormat="1" ht="15" x14ac:dyDescent="0.15">
      <c r="A37" s="72"/>
      <c r="B37" s="70"/>
      <c r="C37" s="70"/>
      <c r="D37" s="70"/>
      <c r="E37" s="70"/>
      <c r="F37" s="70"/>
      <c r="G37" s="70"/>
      <c r="H37" s="66" t="s">
        <v>128</v>
      </c>
      <c r="I37" s="70" t="s">
        <v>130</v>
      </c>
      <c r="J37" s="70"/>
      <c r="K37" s="70"/>
      <c r="L37" s="70"/>
      <c r="M37" s="70"/>
      <c r="N37" s="70"/>
      <c r="O37" s="70"/>
      <c r="P37" s="70"/>
      <c r="Q37" s="70"/>
      <c r="R37" s="549">
        <v>0.25</v>
      </c>
      <c r="S37" s="549"/>
      <c r="T37" s="70" t="s">
        <v>131</v>
      </c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535"/>
      <c r="AF37" s="535"/>
      <c r="AG37" s="535"/>
      <c r="AH37" s="535"/>
      <c r="AI37" s="535"/>
      <c r="AJ37" s="535"/>
      <c r="AK37" s="535"/>
      <c r="AL37" s="553"/>
      <c r="AM37" s="547"/>
      <c r="AN37" s="547"/>
      <c r="AO37" s="547"/>
      <c r="AP37" s="547"/>
      <c r="AQ37" s="547"/>
      <c r="AR37" s="547"/>
      <c r="AS37" s="548"/>
      <c r="BF37" s="352"/>
      <c r="BJ37" s="352"/>
    </row>
    <row r="38" spans="1:62" s="51" customFormat="1" ht="15" x14ac:dyDescent="0.15">
      <c r="A38" s="72"/>
      <c r="B38" s="70"/>
      <c r="C38" s="70"/>
      <c r="D38" s="70"/>
      <c r="E38" s="70"/>
      <c r="F38" s="70"/>
      <c r="G38" s="70"/>
      <c r="H38" s="70"/>
      <c r="I38" s="58" t="s">
        <v>133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535"/>
      <c r="AF38" s="535"/>
      <c r="AG38" s="535"/>
      <c r="AH38" s="535"/>
      <c r="AI38" s="535"/>
      <c r="AJ38" s="535"/>
      <c r="AK38" s="535"/>
      <c r="AL38" s="553"/>
      <c r="AM38" s="547"/>
      <c r="AN38" s="547"/>
      <c r="AO38" s="547"/>
      <c r="AP38" s="547"/>
      <c r="AQ38" s="547"/>
      <c r="AR38" s="547"/>
      <c r="AS38" s="548"/>
      <c r="BF38" s="352"/>
      <c r="BJ38" s="352"/>
    </row>
    <row r="39" spans="1:62" s="51" customFormat="1" ht="15" x14ac:dyDescent="0.15">
      <c r="A39" s="72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535"/>
      <c r="AF39" s="535"/>
      <c r="AG39" s="535"/>
      <c r="AH39" s="535"/>
      <c r="AI39" s="535"/>
      <c r="AJ39" s="535"/>
      <c r="AK39" s="535"/>
      <c r="AL39" s="553"/>
      <c r="AM39" s="547"/>
      <c r="AN39" s="547"/>
      <c r="AO39" s="547"/>
      <c r="AP39" s="547"/>
      <c r="AQ39" s="547"/>
      <c r="AR39" s="547"/>
      <c r="AS39" s="548"/>
      <c r="BF39" s="352"/>
      <c r="BJ39" s="352"/>
    </row>
    <row r="40" spans="1:62" s="51" customFormat="1" ht="15" x14ac:dyDescent="0.15">
      <c r="A40" s="72"/>
      <c r="B40" s="70"/>
      <c r="C40" s="70"/>
      <c r="D40" s="70" t="s">
        <v>134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5" t="s">
        <v>135</v>
      </c>
      <c r="AE40" s="535"/>
      <c r="AF40" s="535"/>
      <c r="AG40" s="535"/>
      <c r="AH40" s="535"/>
      <c r="AI40" s="535"/>
      <c r="AJ40" s="535"/>
      <c r="AK40" s="535"/>
      <c r="AL40" s="553"/>
      <c r="AM40" s="547"/>
      <c r="AN40" s="547"/>
      <c r="AO40" s="547"/>
      <c r="AP40" s="547"/>
      <c r="AQ40" s="547"/>
      <c r="AR40" s="547"/>
      <c r="AS40" s="548"/>
      <c r="BF40" s="352"/>
      <c r="BJ40" s="352"/>
    </row>
    <row r="41" spans="1:62" s="51" customFormat="1" ht="15" x14ac:dyDescent="0.15">
      <c r="A41" s="7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8"/>
      <c r="BF41" s="352"/>
      <c r="BJ41" s="352"/>
    </row>
    <row r="42" spans="1:62" s="51" customFormat="1" ht="16" thickBot="1" x14ac:dyDescent="0.2">
      <c r="A42" s="72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4" t="s">
        <v>137</v>
      </c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83"/>
      <c r="AF42" s="83"/>
      <c r="AG42" s="83"/>
      <c r="AH42" s="554">
        <f>SUM(AE32:AK40,AL32)</f>
        <v>0</v>
      </c>
      <c r="AI42" s="554"/>
      <c r="AJ42" s="554"/>
      <c r="AK42" s="554"/>
      <c r="AL42" s="554"/>
      <c r="AM42" s="554"/>
      <c r="AN42" s="554"/>
      <c r="AO42" s="554"/>
      <c r="AP42" s="83"/>
      <c r="AQ42" s="83"/>
      <c r="AR42" s="83"/>
      <c r="AS42" s="84"/>
      <c r="BF42" s="352"/>
      <c r="BJ42" s="352"/>
    </row>
    <row r="43" spans="1:62" s="51" customFormat="1" ht="16" thickTop="1" x14ac:dyDescent="0.15">
      <c r="A43" s="72"/>
      <c r="B43" s="70"/>
      <c r="C43" s="70"/>
      <c r="D43" s="70" t="s">
        <v>138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83"/>
      <c r="AF43" s="83"/>
      <c r="AG43" s="83"/>
      <c r="AH43" s="555"/>
      <c r="AI43" s="555"/>
      <c r="AJ43" s="555"/>
      <c r="AK43" s="555"/>
      <c r="AL43" s="555"/>
      <c r="AM43" s="555"/>
      <c r="AN43" s="555"/>
      <c r="AO43" s="555"/>
      <c r="AP43" s="83"/>
      <c r="AQ43" s="83"/>
      <c r="AR43" s="83"/>
      <c r="AS43" s="84"/>
      <c r="BF43" s="352"/>
      <c r="BJ43" s="352"/>
    </row>
    <row r="44" spans="1:62" s="51" customFormat="1" ht="16" thickBot="1" x14ac:dyDescent="0.2">
      <c r="A44" s="72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7" t="s">
        <v>139</v>
      </c>
      <c r="AA44" s="70"/>
      <c r="AB44" s="70"/>
      <c r="AC44" s="70"/>
      <c r="AD44" s="70"/>
      <c r="AE44" s="83"/>
      <c r="AF44" s="83"/>
      <c r="AG44" s="83"/>
      <c r="AH44" s="554">
        <f>AH42-AH43</f>
        <v>0</v>
      </c>
      <c r="AI44" s="554"/>
      <c r="AJ44" s="554"/>
      <c r="AK44" s="554"/>
      <c r="AL44" s="554"/>
      <c r="AM44" s="554"/>
      <c r="AN44" s="554"/>
      <c r="AO44" s="554"/>
      <c r="AP44" s="83"/>
      <c r="AQ44" s="83"/>
      <c r="AR44" s="83"/>
      <c r="AS44" s="84"/>
      <c r="BF44" s="352"/>
      <c r="BJ44" s="352"/>
    </row>
    <row r="45" spans="1:62" s="51" customFormat="1" ht="16" thickTop="1" x14ac:dyDescent="0.15">
      <c r="A45" s="72"/>
      <c r="B45" s="70"/>
      <c r="C45" s="70"/>
      <c r="D45" s="70" t="s">
        <v>140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83"/>
      <c r="AF45" s="83"/>
      <c r="AG45" s="83"/>
      <c r="AH45" s="555"/>
      <c r="AI45" s="555"/>
      <c r="AJ45" s="555"/>
      <c r="AK45" s="555"/>
      <c r="AL45" s="555"/>
      <c r="AM45" s="555"/>
      <c r="AN45" s="555"/>
      <c r="AO45" s="555"/>
      <c r="AP45" s="83"/>
      <c r="AQ45" s="83"/>
      <c r="AR45" s="83"/>
      <c r="AS45" s="84"/>
      <c r="BF45" s="352"/>
      <c r="BJ45" s="352"/>
    </row>
    <row r="46" spans="1:62" s="51" customFormat="1" ht="8.25" customHeight="1" x14ac:dyDescent="0.15">
      <c r="A46" s="7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66"/>
      <c r="AI46" s="66"/>
      <c r="AJ46" s="66"/>
      <c r="AK46" s="66"/>
      <c r="AL46" s="66"/>
      <c r="AM46" s="66"/>
      <c r="AN46" s="66"/>
      <c r="AO46" s="66"/>
      <c r="AP46" s="70"/>
      <c r="AQ46" s="70"/>
      <c r="AR46" s="70"/>
      <c r="AS46" s="76"/>
      <c r="BF46" s="352"/>
      <c r="BJ46" s="352"/>
    </row>
    <row r="47" spans="1:62" s="51" customFormat="1" ht="15" x14ac:dyDescent="0.15">
      <c r="A47" s="67"/>
      <c r="B47" s="78" t="s">
        <v>141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9"/>
      <c r="BF47" s="352"/>
      <c r="BJ47" s="352"/>
    </row>
    <row r="48" spans="1:62" s="51" customFormat="1" ht="15" x14ac:dyDescent="0.15">
      <c r="BF48" s="352"/>
      <c r="BJ48" s="352"/>
    </row>
    <row r="49" spans="1:62" s="51" customFormat="1" ht="36.75" customHeight="1" x14ac:dyDescent="0.15">
      <c r="A49" s="556" t="s">
        <v>145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8"/>
      <c r="AE49" s="559" t="s">
        <v>144</v>
      </c>
      <c r="AF49" s="560"/>
      <c r="AG49" s="560"/>
      <c r="AH49" s="560"/>
      <c r="AI49" s="560"/>
      <c r="AJ49" s="560"/>
      <c r="AK49" s="561"/>
      <c r="AL49" s="559" t="s">
        <v>143</v>
      </c>
      <c r="AM49" s="560"/>
      <c r="AN49" s="560"/>
      <c r="AO49" s="560"/>
      <c r="AP49" s="560"/>
      <c r="AQ49" s="560"/>
      <c r="AR49" s="560"/>
      <c r="AS49" s="561"/>
      <c r="BF49" s="352"/>
      <c r="BJ49" s="352"/>
    </row>
    <row r="50" spans="1:62" x14ac:dyDescent="0.15">
      <c r="A50" s="578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80"/>
      <c r="AE50" s="569" t="s">
        <v>206</v>
      </c>
      <c r="AF50" s="570"/>
      <c r="AG50" s="570"/>
      <c r="AH50" s="570"/>
      <c r="AI50" s="570"/>
      <c r="AJ50" s="570"/>
      <c r="AK50" s="571"/>
      <c r="AL50" s="572"/>
      <c r="AM50" s="573"/>
      <c r="AN50" s="573"/>
      <c r="AO50" s="573"/>
      <c r="AP50" s="573"/>
      <c r="AQ50" s="573"/>
      <c r="AR50" s="573"/>
      <c r="AS50" s="574"/>
    </row>
    <row r="51" spans="1:62" x14ac:dyDescent="0.15">
      <c r="A51" s="581"/>
      <c r="B51" s="582"/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3"/>
      <c r="AE51" s="569" t="s">
        <v>207</v>
      </c>
      <c r="AF51" s="570"/>
      <c r="AG51" s="570"/>
      <c r="AH51" s="570"/>
      <c r="AI51" s="570"/>
      <c r="AJ51" s="570"/>
      <c r="AK51" s="571"/>
      <c r="AL51" s="575"/>
      <c r="AM51" s="576"/>
      <c r="AN51" s="576"/>
      <c r="AO51" s="576"/>
      <c r="AP51" s="576"/>
      <c r="AQ51" s="576"/>
      <c r="AR51" s="576"/>
      <c r="AS51" s="577"/>
    </row>
    <row r="52" spans="1:62" x14ac:dyDescent="0.15">
      <c r="A52" s="581"/>
      <c r="B52" s="582"/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  <c r="AA52" s="582"/>
      <c r="AB52" s="582"/>
      <c r="AC52" s="582"/>
      <c r="AD52" s="583"/>
      <c r="AE52" s="569" t="s">
        <v>209</v>
      </c>
      <c r="AF52" s="570"/>
      <c r="AG52" s="570"/>
      <c r="AH52" s="570"/>
      <c r="AI52" s="570"/>
      <c r="AJ52" s="570"/>
      <c r="AK52" s="571"/>
      <c r="AL52" s="575"/>
      <c r="AM52" s="576"/>
      <c r="AN52" s="576"/>
      <c r="AO52" s="576"/>
      <c r="AP52" s="576"/>
      <c r="AQ52" s="576"/>
      <c r="AR52" s="576"/>
      <c r="AS52" s="577"/>
    </row>
    <row r="53" spans="1:62" x14ac:dyDescent="0.15">
      <c r="A53" s="581"/>
      <c r="B53" s="582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3"/>
      <c r="AE53" s="456" t="s">
        <v>208</v>
      </c>
      <c r="AF53" s="457"/>
      <c r="AG53" s="457"/>
      <c r="AH53" s="457"/>
      <c r="AI53" s="457"/>
      <c r="AJ53" s="457"/>
      <c r="AK53" s="458"/>
      <c r="AL53" s="575"/>
      <c r="AM53" s="576"/>
      <c r="AN53" s="576"/>
      <c r="AO53" s="576"/>
      <c r="AP53" s="576"/>
      <c r="AQ53" s="576"/>
      <c r="AR53" s="576"/>
      <c r="AS53" s="577"/>
    </row>
    <row r="54" spans="1:62" ht="15" x14ac:dyDescent="0.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79" t="s">
        <v>136</v>
      </c>
      <c r="U54" s="61"/>
      <c r="V54" s="61"/>
      <c r="W54" s="61"/>
      <c r="X54" s="61"/>
      <c r="Y54" s="61"/>
      <c r="Z54" s="61"/>
      <c r="AA54" s="61"/>
      <c r="AB54" s="61"/>
      <c r="AC54" s="61"/>
      <c r="AD54" s="62"/>
      <c r="AE54" s="562"/>
      <c r="AF54" s="562"/>
      <c r="AG54" s="562"/>
      <c r="AH54" s="562"/>
      <c r="AI54" s="562"/>
      <c r="AJ54" s="562"/>
      <c r="AK54" s="563"/>
      <c r="AL54" s="564">
        <f>SUM(AL50:AS53)</f>
        <v>0</v>
      </c>
      <c r="AM54" s="565"/>
      <c r="AN54" s="565"/>
      <c r="AO54" s="565"/>
      <c r="AP54" s="565"/>
      <c r="AQ54" s="565"/>
      <c r="AR54" s="565"/>
      <c r="AS54" s="565"/>
    </row>
    <row r="55" spans="1:62" x14ac:dyDescent="0.15">
      <c r="T55" s="58"/>
      <c r="U55" s="58"/>
      <c r="V55" s="58"/>
      <c r="W55" s="58"/>
    </row>
    <row r="56" spans="1:62" ht="15" x14ac:dyDescent="0.15">
      <c r="A56" s="566" t="s">
        <v>146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8"/>
    </row>
    <row r="57" spans="1:62" ht="31.5" customHeight="1" x14ac:dyDescent="0.15">
      <c r="A57" s="80"/>
      <c r="B57" s="459" t="s">
        <v>147</v>
      </c>
      <c r="C57" s="584" t="s">
        <v>160</v>
      </c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5"/>
      <c r="AE57" s="590">
        <f>IFERROR(VLOOKUP(AT57,source_honoraires!$D$10:$V$158,source_honoraires!$T$7,FALSE),0)</f>
        <v>0</v>
      </c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90"/>
      <c r="AS57" s="590"/>
      <c r="AT57" s="2" t="str">
        <f>$BE$5&amp;"A"</f>
        <v>A</v>
      </c>
    </row>
    <row r="58" spans="1:62" ht="31.5" customHeight="1" x14ac:dyDescent="0.15">
      <c r="A58" s="80"/>
      <c r="B58" s="459" t="s">
        <v>148</v>
      </c>
      <c r="C58" s="584" t="s">
        <v>149</v>
      </c>
      <c r="D58" s="584"/>
      <c r="E58" s="584"/>
      <c r="F58" s="584"/>
      <c r="G58" s="584"/>
      <c r="H58" s="584"/>
      <c r="I58" s="584"/>
      <c r="J58" s="584"/>
      <c r="K58" s="584"/>
      <c r="L58" s="584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584"/>
      <c r="AD58" s="460"/>
      <c r="AE58" s="590">
        <f>IFERROR(VLOOKUP(AT58,source_honoraires!$D$10:$V$158,source_honoraires!$T$7,FALSE),0)</f>
        <v>0</v>
      </c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90"/>
      <c r="AS58" s="590"/>
      <c r="AT58" s="2" t="str">
        <f>$BE$5&amp;"B"</f>
        <v>B</v>
      </c>
    </row>
    <row r="59" spans="1:62" ht="31.5" customHeight="1" x14ac:dyDescent="0.15">
      <c r="A59" s="80"/>
      <c r="B59" s="459" t="s">
        <v>150</v>
      </c>
      <c r="C59" s="591" t="s">
        <v>151</v>
      </c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3"/>
      <c r="AE59" s="590" t="e">
        <f>VLOOKUP($BE$5,source_honoraires!$E$10:$X$351,source_honoraires!$X$6,FALSE)</f>
        <v>#N/A</v>
      </c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90"/>
      <c r="AS59" s="590"/>
      <c r="AT59" s="2" t="str">
        <f>$BE$5&amp;"C"</f>
        <v>C</v>
      </c>
    </row>
    <row r="61" spans="1:62" ht="2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6"/>
    </row>
    <row r="62" spans="1:62" x14ac:dyDescent="0.15">
      <c r="A62" s="57"/>
      <c r="B62" s="58" t="s">
        <v>152</v>
      </c>
      <c r="C62" s="58"/>
      <c r="D62" s="58"/>
      <c r="E62" s="58"/>
      <c r="F62" s="58"/>
      <c r="G62" s="58"/>
      <c r="H62" s="58"/>
      <c r="I62" s="589">
        <f>paramètres!B12</f>
        <v>0</v>
      </c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9"/>
    </row>
    <row r="63" spans="1:62" ht="2.25" customHeight="1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9"/>
    </row>
    <row r="64" spans="1:62" x14ac:dyDescent="0.15">
      <c r="A64" s="57"/>
      <c r="B64" s="58" t="s">
        <v>153</v>
      </c>
      <c r="C64" s="58"/>
      <c r="D64" s="58"/>
      <c r="E64" s="58"/>
      <c r="F64" s="58"/>
      <c r="G64" s="343" t="str">
        <f>MID(paramètres!B18,1,1)</f>
        <v/>
      </c>
      <c r="H64" s="344" t="str">
        <f>MID(paramètres!B18,2,1)</f>
        <v/>
      </c>
      <c r="I64" s="344" t="str">
        <f>MID(paramètres!B18,3,1)</f>
        <v/>
      </c>
      <c r="J64" s="344" t="str">
        <f>MID(paramètres!B18,4,1)</f>
        <v/>
      </c>
      <c r="K64" s="344" t="str">
        <f>MID(paramètres!B18,5,1)</f>
        <v/>
      </c>
      <c r="L64" s="345" t="str">
        <f>MID(paramètres!B18,6,1)</f>
        <v/>
      </c>
      <c r="M64" s="346"/>
      <c r="N64" s="344" t="str">
        <f>RIGHT(paramètres!B18,1)</f>
        <v/>
      </c>
      <c r="O64" s="58"/>
      <c r="P64" s="58"/>
      <c r="Q64" s="58"/>
      <c r="R64" s="58"/>
      <c r="S64" s="58"/>
      <c r="T64" s="58"/>
      <c r="U64" s="58"/>
      <c r="V64" s="58"/>
      <c r="W64" s="58"/>
      <c r="X64" s="58" t="s">
        <v>155</v>
      </c>
      <c r="Y64" s="58"/>
      <c r="Z64" s="58"/>
      <c r="AA64" s="589">
        <f>paramètres!B30</f>
        <v>0</v>
      </c>
      <c r="AB64" s="589"/>
      <c r="AC64" s="589"/>
      <c r="AD64" s="589"/>
      <c r="AE64" s="589"/>
      <c r="AF64" s="589"/>
      <c r="AG64" s="589"/>
      <c r="AH64" s="589"/>
      <c r="AI64" s="589"/>
      <c r="AJ64" s="58"/>
      <c r="AK64" s="58"/>
      <c r="AL64" s="58"/>
      <c r="AM64" s="58"/>
      <c r="AN64" s="58"/>
      <c r="AO64" s="58"/>
      <c r="AP64" s="58"/>
      <c r="AQ64" s="58"/>
      <c r="AR64" s="58"/>
      <c r="AS64" s="59"/>
    </row>
    <row r="65" spans="1:45" ht="2.25" customHeight="1" x14ac:dyDescent="0.1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347"/>
      <c r="AB65" s="347"/>
      <c r="AC65" s="347"/>
      <c r="AD65" s="347"/>
      <c r="AE65" s="347"/>
      <c r="AF65" s="347"/>
      <c r="AG65" s="347"/>
      <c r="AH65" s="347"/>
      <c r="AI65" s="347"/>
      <c r="AJ65" s="58"/>
      <c r="AK65" s="58"/>
      <c r="AL65" s="58"/>
      <c r="AM65" s="58"/>
      <c r="AN65" s="58"/>
      <c r="AO65" s="58"/>
      <c r="AP65" s="58"/>
      <c r="AQ65" s="58"/>
      <c r="AR65" s="58"/>
      <c r="AS65" s="59"/>
    </row>
    <row r="66" spans="1:45" x14ac:dyDescent="0.15">
      <c r="A66" s="57"/>
      <c r="B66" s="58" t="s">
        <v>157</v>
      </c>
      <c r="C66" s="58"/>
      <c r="D66" s="58"/>
      <c r="E66" s="58"/>
      <c r="F66" s="58"/>
      <c r="G66" s="588">
        <f>paramètres!B26</f>
        <v>0</v>
      </c>
      <c r="H66" s="588"/>
      <c r="I66" s="588"/>
      <c r="J66" s="346"/>
      <c r="K66" s="346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 t="s">
        <v>15</v>
      </c>
      <c r="Y66" s="58"/>
      <c r="Z66" s="58"/>
      <c r="AA66" s="589">
        <f>paramètres!B28</f>
        <v>0</v>
      </c>
      <c r="AB66" s="589"/>
      <c r="AC66" s="589"/>
      <c r="AD66" s="589"/>
      <c r="AE66" s="589"/>
      <c r="AF66" s="589"/>
      <c r="AG66" s="589"/>
      <c r="AH66" s="589"/>
      <c r="AI66" s="589"/>
      <c r="AJ66" s="58"/>
      <c r="AK66" s="58"/>
      <c r="AL66" s="58"/>
      <c r="AM66" s="58"/>
      <c r="AN66" s="58"/>
      <c r="AO66" s="58"/>
      <c r="AP66" s="58"/>
      <c r="AQ66" s="58"/>
      <c r="AR66" s="58"/>
      <c r="AS66" s="59"/>
    </row>
    <row r="67" spans="1:45" ht="2.25" customHeight="1" x14ac:dyDescent="0.15">
      <c r="A67" s="57"/>
      <c r="B67" s="58"/>
      <c r="C67" s="58"/>
      <c r="D67" s="58"/>
      <c r="E67" s="58"/>
      <c r="F67" s="58"/>
      <c r="G67" s="346"/>
      <c r="H67" s="346"/>
      <c r="I67" s="346"/>
      <c r="J67" s="346"/>
      <c r="K67" s="346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347"/>
      <c r="AB67" s="347"/>
      <c r="AC67" s="347"/>
      <c r="AD67" s="347"/>
      <c r="AE67" s="347"/>
      <c r="AF67" s="347"/>
      <c r="AG67" s="347"/>
      <c r="AH67" s="347"/>
      <c r="AI67" s="347"/>
      <c r="AJ67" s="58"/>
      <c r="AK67" s="58"/>
      <c r="AL67" s="58"/>
      <c r="AM67" s="58"/>
      <c r="AN67" s="58"/>
      <c r="AO67" s="58"/>
      <c r="AP67" s="58"/>
      <c r="AQ67" s="58"/>
      <c r="AR67" s="58"/>
      <c r="AS67" s="59"/>
    </row>
    <row r="68" spans="1:45" x14ac:dyDescent="0.15">
      <c r="A68" s="57"/>
      <c r="B68" s="58" t="s">
        <v>154</v>
      </c>
      <c r="C68" s="58"/>
      <c r="D68" s="58"/>
      <c r="E68" s="58"/>
      <c r="F68" s="58"/>
      <c r="G68" s="588">
        <f>paramètres!B32</f>
        <v>0</v>
      </c>
      <c r="H68" s="588"/>
      <c r="I68" s="588"/>
      <c r="J68" s="588"/>
      <c r="K68" s="58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 t="s">
        <v>156</v>
      </c>
      <c r="Y68" s="58"/>
      <c r="Z68" s="58"/>
      <c r="AA68" s="589">
        <f>paramètres!B34</f>
        <v>0</v>
      </c>
      <c r="AB68" s="589"/>
      <c r="AC68" s="589"/>
      <c r="AD68" s="589"/>
      <c r="AE68" s="589"/>
      <c r="AF68" s="589"/>
      <c r="AG68" s="589"/>
      <c r="AH68" s="589"/>
      <c r="AI68" s="589"/>
      <c r="AJ68" s="58"/>
      <c r="AK68" s="58"/>
      <c r="AL68" s="58"/>
      <c r="AM68" s="58"/>
      <c r="AN68" s="58"/>
      <c r="AO68" s="58"/>
      <c r="AP68" s="58"/>
      <c r="AQ68" s="58"/>
      <c r="AR68" s="58"/>
      <c r="AS68" s="59"/>
    </row>
    <row r="69" spans="1:45" ht="2.25" customHeight="1" x14ac:dyDescent="0.1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2"/>
    </row>
    <row r="70" spans="1:45" ht="2.25" customHeight="1" x14ac:dyDescent="0.15"/>
    <row r="71" spans="1:45" x14ac:dyDescent="0.15">
      <c r="V71" s="2" t="s">
        <v>174</v>
      </c>
      <c r="X71" s="586">
        <f>paramètres!B28</f>
        <v>0</v>
      </c>
      <c r="Y71" s="586"/>
      <c r="Z71" s="586"/>
      <c r="AA71" s="586"/>
      <c r="AB71" s="586"/>
      <c r="AC71" s="586"/>
      <c r="AE71" s="2" t="s">
        <v>175</v>
      </c>
      <c r="AF71" s="587" t="str">
        <f>IF(paramètres!B22&lt;&gt;"",paramètres!B22,"")</f>
        <v/>
      </c>
      <c r="AG71" s="587"/>
      <c r="AH71" s="587"/>
      <c r="AI71" s="587"/>
      <c r="AJ71" s="587"/>
      <c r="AK71" s="587"/>
    </row>
    <row r="73" spans="1:45" ht="15" x14ac:dyDescent="0.15">
      <c r="AC73" s="51" t="s">
        <v>158</v>
      </c>
    </row>
  </sheetData>
  <mergeCells count="89">
    <mergeCell ref="A1:M1"/>
    <mergeCell ref="A2:M2"/>
    <mergeCell ref="U2:AS2"/>
    <mergeCell ref="A3:M3"/>
    <mergeCell ref="U3:AS3"/>
    <mergeCell ref="BF3:BF4"/>
    <mergeCell ref="A4:M4"/>
    <mergeCell ref="U4:AS4"/>
    <mergeCell ref="A5:M5"/>
    <mergeCell ref="A6:M6"/>
    <mergeCell ref="Z6:AA6"/>
    <mergeCell ref="BE3:BE4"/>
    <mergeCell ref="A7:M7"/>
    <mergeCell ref="AC12:AR12"/>
    <mergeCell ref="H14:T14"/>
    <mergeCell ref="AC14:AR14"/>
    <mergeCell ref="D16:G16"/>
    <mergeCell ref="I16:J16"/>
    <mergeCell ref="N16:T16"/>
    <mergeCell ref="AC16:AR16"/>
    <mergeCell ref="H18:M18"/>
    <mergeCell ref="S18:T18"/>
    <mergeCell ref="AC18:AR18"/>
    <mergeCell ref="X20:AB20"/>
    <mergeCell ref="AD20:AH20"/>
    <mergeCell ref="AK20:AR20"/>
    <mergeCell ref="A23:U23"/>
    <mergeCell ref="AE23:AS23"/>
    <mergeCell ref="AE24:AK24"/>
    <mergeCell ref="AL24:AS24"/>
    <mergeCell ref="AE25:AK26"/>
    <mergeCell ref="AL25:AS26"/>
    <mergeCell ref="AE27:AK30"/>
    <mergeCell ref="AL27:AS30"/>
    <mergeCell ref="AE31:AK31"/>
    <mergeCell ref="AL31:AS31"/>
    <mergeCell ref="AE32:AK32"/>
    <mergeCell ref="AL32:AS32"/>
    <mergeCell ref="AL41:AS41"/>
    <mergeCell ref="AE33:AK33"/>
    <mergeCell ref="AL33:AS33"/>
    <mergeCell ref="R34:S34"/>
    <mergeCell ref="AE34:AK34"/>
    <mergeCell ref="AL34:AS40"/>
    <mergeCell ref="R35:S35"/>
    <mergeCell ref="AE35:AK35"/>
    <mergeCell ref="R36:S36"/>
    <mergeCell ref="AE36:AK36"/>
    <mergeCell ref="R37:S37"/>
    <mergeCell ref="AE37:AK37"/>
    <mergeCell ref="AE38:AK38"/>
    <mergeCell ref="AE39:AK39"/>
    <mergeCell ref="AE40:AK40"/>
    <mergeCell ref="AE41:AK41"/>
    <mergeCell ref="AH42:AO42"/>
    <mergeCell ref="AH43:AO43"/>
    <mergeCell ref="AH44:AO44"/>
    <mergeCell ref="AH45:AO45"/>
    <mergeCell ref="A49:AD49"/>
    <mergeCell ref="AE49:AK49"/>
    <mergeCell ref="AL49:AS49"/>
    <mergeCell ref="A50:AD50"/>
    <mergeCell ref="AE50:AK50"/>
    <mergeCell ref="AL50:AS50"/>
    <mergeCell ref="A51:AD51"/>
    <mergeCell ref="AE51:AK51"/>
    <mergeCell ref="AL51:AS51"/>
    <mergeCell ref="C59:AD59"/>
    <mergeCell ref="AE59:AS59"/>
    <mergeCell ref="A52:AD52"/>
    <mergeCell ref="AE52:AK52"/>
    <mergeCell ref="AL52:AS52"/>
    <mergeCell ref="A53:AD53"/>
    <mergeCell ref="AL53:AS53"/>
    <mergeCell ref="AE54:AK54"/>
    <mergeCell ref="AL54:AS54"/>
    <mergeCell ref="A56:AS56"/>
    <mergeCell ref="C57:AD57"/>
    <mergeCell ref="AE57:AS57"/>
    <mergeCell ref="C58:AC58"/>
    <mergeCell ref="AE58:AS58"/>
    <mergeCell ref="X71:AC71"/>
    <mergeCell ref="AF71:AK71"/>
    <mergeCell ref="I62:AE62"/>
    <mergeCell ref="AA64:AI64"/>
    <mergeCell ref="G66:I66"/>
    <mergeCell ref="AA66:AI66"/>
    <mergeCell ref="G68:K68"/>
    <mergeCell ref="AA68:AI68"/>
  </mergeCells>
  <conditionalFormatting sqref="D16:G16 I16:J16 N16:T16 M10:R10 T10 AA68">
    <cfRule type="containsBlanks" dxfId="421" priority="18">
      <formula>LEN(TRIM(D10))=0</formula>
    </cfRule>
  </conditionalFormatting>
  <conditionalFormatting sqref="H18:M18 S18:T18">
    <cfRule type="containsBlanks" dxfId="420" priority="17">
      <formula>LEN(TRIM(H18))=0</formula>
    </cfRule>
  </conditionalFormatting>
  <conditionalFormatting sqref="J20:K20">
    <cfRule type="containsBlanks" dxfId="419" priority="15">
      <formula>LEN(TRIM(J20))=0</formula>
    </cfRule>
  </conditionalFormatting>
  <conditionalFormatting sqref="G12">
    <cfRule type="containsBlanks" dxfId="418" priority="16">
      <formula>LEN(TRIM(G12))=0</formula>
    </cfRule>
  </conditionalFormatting>
  <conditionalFormatting sqref="M20:N20">
    <cfRule type="containsBlanks" dxfId="417" priority="14">
      <formula>LEN(TRIM(M20))=0</formula>
    </cfRule>
  </conditionalFormatting>
  <conditionalFormatting sqref="AI10:AN10">
    <cfRule type="containsBlanks" dxfId="416" priority="13">
      <formula>LEN(TRIM(AI10))=0</formula>
    </cfRule>
  </conditionalFormatting>
  <conditionalFormatting sqref="X20:AB20">
    <cfRule type="containsBlanks" dxfId="415" priority="12">
      <formula>LEN(TRIM(X20))=0</formula>
    </cfRule>
  </conditionalFormatting>
  <conditionalFormatting sqref="AD20">
    <cfRule type="containsBlanks" dxfId="414" priority="11">
      <formula>LEN(TRIM(AD20))=0</formula>
    </cfRule>
  </conditionalFormatting>
  <conditionalFormatting sqref="AK20:AR20">
    <cfRule type="containsBlanks" dxfId="413" priority="10">
      <formula>LEN(TRIM(AK20))=0</formula>
    </cfRule>
  </conditionalFormatting>
  <conditionalFormatting sqref="AC12:AR12 AC14:AR14 AC18:AR18 AC16:AR16">
    <cfRule type="containsBlanks" dxfId="412" priority="9">
      <formula>LEN(TRIM(AC12))=0</formula>
    </cfRule>
  </conditionalFormatting>
  <conditionalFormatting sqref="H14:T14">
    <cfRule type="containsBlanks" dxfId="411" priority="8">
      <formula>LEN(TRIM(H14))=0</formula>
    </cfRule>
  </conditionalFormatting>
  <conditionalFormatting sqref="AP10">
    <cfRule type="containsBlanks" dxfId="410" priority="7">
      <formula>LEN(TRIM(AP10))=0</formula>
    </cfRule>
  </conditionalFormatting>
  <conditionalFormatting sqref="G64:L64">
    <cfRule type="containsBlanks" dxfId="409" priority="6">
      <formula>LEN(TRIM(G64))=0</formula>
    </cfRule>
  </conditionalFormatting>
  <conditionalFormatting sqref="N64">
    <cfRule type="containsBlanks" dxfId="408" priority="5">
      <formula>LEN(TRIM(N64))=0</formula>
    </cfRule>
  </conditionalFormatting>
  <conditionalFormatting sqref="G66:I66 G68:K68">
    <cfRule type="containsBlanks" dxfId="407" priority="4">
      <formula>LEN(TRIM(G66))=0</formula>
    </cfRule>
  </conditionalFormatting>
  <conditionalFormatting sqref="I62:AE62">
    <cfRule type="containsBlanks" dxfId="406" priority="3">
      <formula>LEN(TRIM(I62))=0</formula>
    </cfRule>
  </conditionalFormatting>
  <conditionalFormatting sqref="AA64:AI64 AA66:AI66">
    <cfRule type="containsBlanks" dxfId="405" priority="2">
      <formula>LEN(TRIM(AA64))=0</formula>
    </cfRule>
  </conditionalFormatting>
  <conditionalFormatting sqref="Z6:AA6">
    <cfRule type="containsBlanks" dxfId="404" priority="1">
      <formula>LEN(TRIM(Z6))=0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84" orientation="portrait" r:id="rId1"/>
  <headerFooter>
    <oddHeader>&amp;R&amp;"Geneva,Gras"&amp;12ID19</oddHeader>
    <oddFooter>&amp;L_____________________________
(1) Célibataire, marié, veuf, divorcé.
(2) Inclure la période des congés.&amp;R
Mis au format Excel par : www.impots-et-taxes.com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1:BJ73"/>
  <sheetViews>
    <sheetView showGridLines="0" showZeros="0" workbookViewId="0">
      <selection activeCell="BE50" sqref="BE50"/>
    </sheetView>
  </sheetViews>
  <sheetFormatPr baseColWidth="10" defaultColWidth="3.6640625" defaultRowHeight="14" x14ac:dyDescent="0.15"/>
  <cols>
    <col min="1" max="1" width="0.6640625" style="2" customWidth="1"/>
    <col min="2" max="2" width="3.6640625" style="2" bestFit="1" customWidth="1"/>
    <col min="3" max="6" width="3.6640625" style="2"/>
    <col min="7" max="7" width="3.6640625" style="2" customWidth="1"/>
    <col min="8" max="9" width="3.6640625" style="2"/>
    <col min="10" max="11" width="2.83203125" style="2" customWidth="1"/>
    <col min="12" max="12" width="4.5" style="2" customWidth="1"/>
    <col min="13" max="20" width="2.6640625" style="2" customWidth="1"/>
    <col min="21" max="21" width="0.5" style="2" customWidth="1"/>
    <col min="22" max="22" width="0.83203125" style="2" customWidth="1"/>
    <col min="23" max="29" width="3.1640625" style="2" customWidth="1"/>
    <col min="30" max="30" width="1.1640625" style="2" customWidth="1"/>
    <col min="31" max="34" width="3.1640625" style="2" customWidth="1"/>
    <col min="35" max="44" width="2.6640625" style="2" customWidth="1"/>
    <col min="45" max="45" width="0.6640625" style="2" customWidth="1"/>
    <col min="46" max="46" width="3.6640625" style="2" hidden="1" customWidth="1"/>
    <col min="47" max="56" width="3.6640625" style="2"/>
    <col min="57" max="57" width="28.6640625" style="2" bestFit="1" customWidth="1"/>
    <col min="58" max="58" width="5.5" style="349" hidden="1" customWidth="1"/>
    <col min="59" max="61" width="0" style="2" hidden="1" customWidth="1"/>
    <col min="62" max="62" width="3" style="349" hidden="1" customWidth="1"/>
    <col min="63" max="16384" width="3.6640625" style="2"/>
  </cols>
  <sheetData>
    <row r="1" spans="1:62" ht="16" x14ac:dyDescent="0.15">
      <c r="A1" s="523" t="s">
        <v>28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"/>
      <c r="O1" s="52"/>
      <c r="P1" s="52"/>
      <c r="AM1" s="53"/>
    </row>
    <row r="2" spans="1:62" s="53" customFormat="1" ht="15" thickBot="1" x14ac:dyDescent="0.2">
      <c r="A2" s="522" t="s">
        <v>104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3"/>
      <c r="O2" s="3"/>
      <c r="P2" s="3"/>
      <c r="U2" s="522" t="s">
        <v>106</v>
      </c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BF2" s="350"/>
      <c r="BJ2" s="350"/>
    </row>
    <row r="3" spans="1:62" s="53" customFormat="1" ht="13.5" customHeight="1" x14ac:dyDescent="0.15">
      <c r="A3" s="522" t="s">
        <v>159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3"/>
      <c r="O3" s="3"/>
      <c r="P3" s="3"/>
      <c r="U3" s="522" t="s">
        <v>107</v>
      </c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BE3" s="518" t="s">
        <v>303</v>
      </c>
      <c r="BF3" s="516" t="s">
        <v>290</v>
      </c>
      <c r="BJ3" s="354" t="str">
        <f>paramètres!E6</f>
        <v>00</v>
      </c>
    </row>
    <row r="4" spans="1:62" ht="15" x14ac:dyDescent="0.15">
      <c r="A4" s="522" t="s">
        <v>105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"/>
      <c r="O4" s="52"/>
      <c r="P4" s="52"/>
      <c r="U4" s="522" t="s">
        <v>108</v>
      </c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BE4" s="519"/>
      <c r="BF4" s="517"/>
      <c r="BJ4" s="354" t="str">
        <f>paramètres!E7</f>
        <v/>
      </c>
    </row>
    <row r="5" spans="1:62" ht="15" thickBot="1" x14ac:dyDescent="0.2">
      <c r="A5" s="522" t="s">
        <v>33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3"/>
      <c r="O5" s="3"/>
      <c r="P5" s="3"/>
      <c r="BE5" s="366"/>
      <c r="BF5" s="351">
        <f>BE5</f>
        <v>0</v>
      </c>
    </row>
    <row r="6" spans="1:62" x14ac:dyDescent="0.15">
      <c r="A6" s="524" t="s">
        <v>109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3"/>
      <c r="O6" s="3"/>
      <c r="P6" s="3"/>
      <c r="V6" s="4" t="s">
        <v>112</v>
      </c>
      <c r="W6" s="4"/>
      <c r="X6" s="4"/>
      <c r="Y6" s="4"/>
      <c r="Z6" s="525">
        <f>paramètres!B20</f>
        <v>0</v>
      </c>
      <c r="AA6" s="525"/>
      <c r="AB6" s="4" t="s">
        <v>111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62" x14ac:dyDescent="0.15">
      <c r="A7" s="524" t="s">
        <v>110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3"/>
      <c r="O7" s="3"/>
      <c r="P7" s="3"/>
    </row>
    <row r="8" spans="1:62" ht="19.5" customHeight="1" x14ac:dyDescent="0.15"/>
    <row r="9" spans="1:62" ht="3" customHeight="1" x14ac:dyDescent="0.1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  <c r="V9" s="5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6"/>
    </row>
    <row r="10" spans="1:62" x14ac:dyDescent="0.15">
      <c r="A10" s="57"/>
      <c r="B10" s="425" t="s">
        <v>113</v>
      </c>
      <c r="C10" s="426"/>
      <c r="D10" s="425"/>
      <c r="E10" s="425"/>
      <c r="F10" s="425"/>
      <c r="G10" s="425"/>
      <c r="H10" s="425"/>
      <c r="I10" s="425"/>
      <c r="J10" s="425"/>
      <c r="K10" s="425"/>
      <c r="L10" s="425" t="s">
        <v>20</v>
      </c>
      <c r="M10" s="427" t="str">
        <f>LEFT(BE5,1)</f>
        <v/>
      </c>
      <c r="N10" s="428" t="str">
        <f>MID(BE5,2,1)</f>
        <v/>
      </c>
      <c r="O10" s="428" t="str">
        <f>MID(BE5,3,1)</f>
        <v/>
      </c>
      <c r="P10" s="428" t="str">
        <f>MID(BE5,4,1)</f>
        <v/>
      </c>
      <c r="Q10" s="428" t="str">
        <f>MID(BE5,5,1)</f>
        <v/>
      </c>
      <c r="R10" s="429" t="str">
        <f>MID(BE5,6,1)</f>
        <v/>
      </c>
      <c r="S10" s="430"/>
      <c r="T10" s="431" t="str">
        <f>+MID(BE5,7,1)</f>
        <v/>
      </c>
      <c r="U10" s="59"/>
      <c r="V10" s="57"/>
      <c r="W10" s="58" t="s">
        <v>118</v>
      </c>
      <c r="X10" s="58"/>
      <c r="Y10" s="58"/>
      <c r="Z10" s="58"/>
      <c r="AA10" s="58"/>
      <c r="AB10" s="58"/>
      <c r="AC10" s="58"/>
      <c r="AD10" s="58"/>
      <c r="AE10" s="58" t="s">
        <v>20</v>
      </c>
      <c r="AF10" s="58"/>
      <c r="AG10" s="58"/>
      <c r="AH10" s="58"/>
      <c r="AI10" s="92"/>
      <c r="AJ10" s="93"/>
      <c r="AK10" s="93"/>
      <c r="AL10" s="93"/>
      <c r="AM10" s="93"/>
      <c r="AN10" s="94"/>
      <c r="AO10" s="65"/>
      <c r="AP10" s="93"/>
      <c r="AQ10" s="65"/>
      <c r="AR10" s="65"/>
      <c r="AS10" s="63"/>
    </row>
    <row r="11" spans="1:62" ht="2.25" customHeight="1" x14ac:dyDescent="0.15">
      <c r="A11" s="57"/>
      <c r="B11" s="425"/>
      <c r="C11" s="426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59"/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9"/>
    </row>
    <row r="12" spans="1:62" x14ac:dyDescent="0.15">
      <c r="A12" s="57"/>
      <c r="B12" s="425" t="s">
        <v>114</v>
      </c>
      <c r="C12" s="426"/>
      <c r="D12" s="425"/>
      <c r="E12" s="425"/>
      <c r="F12" s="425"/>
      <c r="G12" s="432" t="e">
        <f>VLOOKUP($BE$5,source_honoraires!$E$10:$V$351,source_honoraires!$F$6,FALSE)&amp;" "&amp;VLOOKUP($BE$5,source_honoraires!$E$10:$V$351,source_honoraires!$G$6,FALSE)</f>
        <v>#N/A</v>
      </c>
      <c r="H12" s="426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59"/>
      <c r="V12" s="57"/>
      <c r="W12" s="58" t="s">
        <v>122</v>
      </c>
      <c r="X12" s="58"/>
      <c r="Y12" s="58"/>
      <c r="Z12" s="58"/>
      <c r="AA12" s="58"/>
      <c r="AB12" s="58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9"/>
    </row>
    <row r="13" spans="1:62" ht="2.25" customHeight="1" x14ac:dyDescent="0.15">
      <c r="A13" s="57"/>
      <c r="B13" s="425"/>
      <c r="C13" s="426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59"/>
      <c r="V13" s="57"/>
      <c r="W13" s="58"/>
      <c r="X13" s="58"/>
      <c r="Y13" s="58"/>
      <c r="Z13" s="58"/>
      <c r="AA13" s="58"/>
      <c r="AB13" s="58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59"/>
    </row>
    <row r="14" spans="1:62" x14ac:dyDescent="0.15">
      <c r="A14" s="57"/>
      <c r="B14" s="425" t="s">
        <v>21</v>
      </c>
      <c r="C14" s="426"/>
      <c r="D14" s="425"/>
      <c r="E14" s="425"/>
      <c r="F14" s="425"/>
      <c r="G14" s="425"/>
      <c r="H14" s="527" t="e">
        <f>VLOOKUP($BE$5,source_honoraires!$E$10:$V$351,source_honoraires!$I$6,FALSE)</f>
        <v>#N/A</v>
      </c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9"/>
      <c r="V14" s="57"/>
      <c r="W14" s="58" t="s">
        <v>121</v>
      </c>
      <c r="X14" s="58"/>
      <c r="Y14" s="58"/>
      <c r="Z14" s="58"/>
      <c r="AA14" s="58"/>
      <c r="AB14" s="58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9"/>
    </row>
    <row r="15" spans="1:62" ht="2.25" customHeight="1" x14ac:dyDescent="0.15">
      <c r="A15" s="57"/>
      <c r="B15" s="425"/>
      <c r="C15" s="426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59"/>
      <c r="V15" s="57"/>
      <c r="W15" s="58"/>
      <c r="X15" s="58"/>
      <c r="Y15" s="58"/>
      <c r="Z15" s="58"/>
      <c r="AA15" s="58"/>
      <c r="AB15" s="58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59"/>
    </row>
    <row r="16" spans="1:62" x14ac:dyDescent="0.15">
      <c r="A16" s="57"/>
      <c r="B16" s="425" t="s">
        <v>8</v>
      </c>
      <c r="C16" s="426"/>
      <c r="D16" s="527" t="e">
        <f>VLOOKUP($BE$5,source_honoraires!$E$10:$V$351,source_honoraires!$K$6,FALSE)</f>
        <v>#N/A</v>
      </c>
      <c r="E16" s="527"/>
      <c r="F16" s="527"/>
      <c r="G16" s="527"/>
      <c r="H16" s="425" t="s">
        <v>18</v>
      </c>
      <c r="I16" s="527" t="e">
        <f>VLOOKUP($BE$5,source_honoraires!$E$10:$V$351,source_honoraires!$L$6,FALSE)</f>
        <v>#N/A</v>
      </c>
      <c r="J16" s="527"/>
      <c r="K16" s="433"/>
      <c r="L16" s="425" t="s">
        <v>15</v>
      </c>
      <c r="M16" s="425"/>
      <c r="N16" s="527" t="e">
        <f>VLOOKUP($BE$5,source_honoraires!$E$10:$V$351,source_honoraires!$M$6,FALSE)</f>
        <v>#N/A</v>
      </c>
      <c r="O16" s="527"/>
      <c r="P16" s="527"/>
      <c r="Q16" s="527"/>
      <c r="R16" s="527"/>
      <c r="S16" s="527"/>
      <c r="T16" s="527"/>
      <c r="U16" s="59"/>
      <c r="V16" s="57"/>
      <c r="W16" s="58" t="s">
        <v>120</v>
      </c>
      <c r="X16" s="58"/>
      <c r="Y16" s="58"/>
      <c r="Z16" s="58"/>
      <c r="AA16" s="58"/>
      <c r="AB16" s="58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9"/>
    </row>
    <row r="17" spans="1:62" ht="2.25" customHeight="1" x14ac:dyDescent="0.15">
      <c r="A17" s="57"/>
      <c r="B17" s="425"/>
      <c r="C17" s="426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59"/>
      <c r="V17" s="57"/>
      <c r="W17" s="58"/>
      <c r="X17" s="58"/>
      <c r="Y17" s="58"/>
      <c r="Z17" s="58"/>
      <c r="AA17" s="58"/>
      <c r="AB17" s="58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59"/>
    </row>
    <row r="18" spans="1:62" x14ac:dyDescent="0.15">
      <c r="A18" s="57"/>
      <c r="B18" s="425" t="s">
        <v>161</v>
      </c>
      <c r="C18" s="426"/>
      <c r="D18" s="425"/>
      <c r="E18" s="425"/>
      <c r="F18" s="425"/>
      <c r="G18" s="425"/>
      <c r="H18" s="527"/>
      <c r="I18" s="527"/>
      <c r="J18" s="527"/>
      <c r="K18" s="527"/>
      <c r="L18" s="527"/>
      <c r="M18" s="527"/>
      <c r="N18" s="425" t="s">
        <v>115</v>
      </c>
      <c r="O18" s="426"/>
      <c r="P18" s="425"/>
      <c r="Q18" s="425"/>
      <c r="R18" s="425"/>
      <c r="S18" s="528"/>
      <c r="T18" s="528"/>
      <c r="U18" s="59"/>
      <c r="V18" s="57"/>
      <c r="W18" s="58" t="s">
        <v>123</v>
      </c>
      <c r="X18" s="58"/>
      <c r="Y18" s="58"/>
      <c r="Z18" s="58"/>
      <c r="AA18" s="58"/>
      <c r="AB18" s="58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9"/>
    </row>
    <row r="19" spans="1:62" ht="2.25" customHeight="1" x14ac:dyDescent="0.15">
      <c r="A19" s="57"/>
      <c r="B19" s="425"/>
      <c r="C19" s="426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59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</row>
    <row r="20" spans="1:62" x14ac:dyDescent="0.15">
      <c r="A20" s="57"/>
      <c r="B20" s="425" t="s">
        <v>116</v>
      </c>
      <c r="C20" s="426"/>
      <c r="D20" s="425"/>
      <c r="E20" s="425"/>
      <c r="F20" s="425"/>
      <c r="G20" s="425"/>
      <c r="H20" s="425"/>
      <c r="I20" s="425" t="s">
        <v>27</v>
      </c>
      <c r="J20" s="434" t="e">
        <f>IF(VLOOKUP($BE$5,source_honoraires!$E$10:$V$351,source_honoraires!$O$6,FALSE)&lt;10,"0"&amp;VLOOKUP($BE$5,source_honoraires!$E$10:$V$351,source_honoraires!$O$6,FALSE),VLOOKUP($BE$5,source_honoraires!$E$10:$V$351,source_honoraires!$O$6,FALSE))</f>
        <v>#N/A</v>
      </c>
      <c r="K20" s="435" t="e">
        <f>IF(VLOOKUP($BE$5,source_honoraires!$E$10:$V$351,source_honoraires!$P$6,FALSE)&lt;10,"0"&amp;VLOOKUP($BE$5,source_honoraires!$E$10:$V$351,source_honoraires!$P$6,FALSE),VLOOKUP($BE$5,source_honoraires!$E$10:$V$351,source_honoraires!$P$6,FALSE))</f>
        <v>#N/A</v>
      </c>
      <c r="L20" s="430" t="s">
        <v>117</v>
      </c>
      <c r="M20" s="434" t="e">
        <f>VLOOKUP($BE$5,source_honoraires!$E$10:$V$351,source_honoraires!$Q$6,FALSE)</f>
        <v>#N/A</v>
      </c>
      <c r="N20" s="435" t="e">
        <f>VLOOKUP($BE$5,source_honoraires!$E$10:$V$351,source_honoraires!$R$6,FALSE)</f>
        <v>#N/A</v>
      </c>
      <c r="O20" s="436" t="s">
        <v>66</v>
      </c>
      <c r="P20" s="425"/>
      <c r="Q20" s="425"/>
      <c r="R20" s="425"/>
      <c r="S20" s="425"/>
      <c r="T20" s="425"/>
      <c r="U20" s="59"/>
      <c r="V20" s="57"/>
      <c r="W20" s="58" t="s">
        <v>8</v>
      </c>
      <c r="X20" s="529"/>
      <c r="Y20" s="529"/>
      <c r="Z20" s="529"/>
      <c r="AA20" s="529"/>
      <c r="AB20" s="529"/>
      <c r="AC20" s="58" t="s">
        <v>18</v>
      </c>
      <c r="AD20" s="526"/>
      <c r="AE20" s="526"/>
      <c r="AF20" s="526"/>
      <c r="AG20" s="526"/>
      <c r="AH20" s="526"/>
      <c r="AI20" s="58" t="s">
        <v>15</v>
      </c>
      <c r="AJ20" s="58"/>
      <c r="AK20" s="526"/>
      <c r="AL20" s="526"/>
      <c r="AM20" s="526"/>
      <c r="AN20" s="526"/>
      <c r="AO20" s="526"/>
      <c r="AP20" s="526"/>
      <c r="AQ20" s="526"/>
      <c r="AR20" s="526"/>
      <c r="AS20" s="59"/>
    </row>
    <row r="21" spans="1:62" ht="5.25" customHeight="1" x14ac:dyDescent="0.15">
      <c r="A21" s="60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62"/>
      <c r="V21" s="60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2"/>
    </row>
    <row r="23" spans="1:62" s="53" customFormat="1" ht="15" customHeight="1" x14ac:dyDescent="0.15">
      <c r="A23" s="530" t="s">
        <v>119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64"/>
      <c r="W23" s="64"/>
      <c r="X23" s="64"/>
      <c r="Y23" s="64"/>
      <c r="Z23" s="64"/>
      <c r="AA23" s="64"/>
      <c r="AB23" s="64"/>
      <c r="AC23" s="64"/>
      <c r="AD23" s="64"/>
      <c r="AE23" s="532" t="s">
        <v>12</v>
      </c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4"/>
      <c r="BF23" s="350"/>
      <c r="BJ23" s="350"/>
    </row>
    <row r="24" spans="1:62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32" t="s">
        <v>22</v>
      </c>
      <c r="AF24" s="533"/>
      <c r="AG24" s="533"/>
      <c r="AH24" s="533"/>
      <c r="AI24" s="533"/>
      <c r="AJ24" s="533"/>
      <c r="AK24" s="534"/>
      <c r="AL24" s="532" t="s">
        <v>23</v>
      </c>
      <c r="AM24" s="533"/>
      <c r="AN24" s="533"/>
      <c r="AO24" s="533"/>
      <c r="AP24" s="533"/>
      <c r="AQ24" s="533"/>
      <c r="AR24" s="533"/>
      <c r="AS24" s="534"/>
    </row>
    <row r="25" spans="1:62" ht="20.25" customHeight="1" x14ac:dyDescent="0.15">
      <c r="A25" s="57"/>
      <c r="B25" s="70" t="s">
        <v>124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</row>
    <row r="26" spans="1:62" ht="15" x14ac:dyDescent="0.15">
      <c r="A26" s="57"/>
      <c r="B26" s="70" t="s">
        <v>125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</row>
    <row r="27" spans="1:62" x14ac:dyDescent="0.15">
      <c r="A27" s="57"/>
      <c r="B27" s="71" t="s">
        <v>126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36"/>
      <c r="AF27" s="537"/>
      <c r="AG27" s="537"/>
      <c r="AH27" s="537"/>
      <c r="AI27" s="537"/>
      <c r="AJ27" s="537"/>
      <c r="AK27" s="538"/>
      <c r="AL27" s="536"/>
      <c r="AM27" s="537"/>
      <c r="AN27" s="537"/>
      <c r="AO27" s="537"/>
      <c r="AP27" s="537"/>
      <c r="AQ27" s="537"/>
      <c r="AR27" s="537"/>
      <c r="AS27" s="538"/>
    </row>
    <row r="28" spans="1:62" x14ac:dyDescent="0.15">
      <c r="A28" s="57"/>
      <c r="B28" s="71" t="s">
        <v>127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39"/>
      <c r="AF28" s="540"/>
      <c r="AG28" s="540"/>
      <c r="AH28" s="540"/>
      <c r="AI28" s="540"/>
      <c r="AJ28" s="540"/>
      <c r="AK28" s="541"/>
      <c r="AL28" s="539"/>
      <c r="AM28" s="540"/>
      <c r="AN28" s="540"/>
      <c r="AO28" s="540"/>
      <c r="AP28" s="540"/>
      <c r="AQ28" s="540"/>
      <c r="AR28" s="540"/>
      <c r="AS28" s="541"/>
    </row>
    <row r="29" spans="1:62" x14ac:dyDescent="0.15">
      <c r="A29" s="57"/>
      <c r="B29" s="71" t="s">
        <v>142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39"/>
      <c r="AF29" s="540"/>
      <c r="AG29" s="540"/>
      <c r="AH29" s="540"/>
      <c r="AI29" s="540"/>
      <c r="AJ29" s="540"/>
      <c r="AK29" s="541"/>
      <c r="AL29" s="539"/>
      <c r="AM29" s="540"/>
      <c r="AN29" s="540"/>
      <c r="AO29" s="540"/>
      <c r="AP29" s="540"/>
      <c r="AQ29" s="540"/>
      <c r="AR29" s="540"/>
      <c r="AS29" s="541"/>
    </row>
    <row r="30" spans="1:62" ht="7.5" customHeight="1" x14ac:dyDescent="0.15">
      <c r="A30" s="57"/>
      <c r="B30" s="58"/>
      <c r="C30" s="7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42"/>
      <c r="AF30" s="543"/>
      <c r="AG30" s="543"/>
      <c r="AH30" s="543"/>
      <c r="AI30" s="543"/>
      <c r="AJ30" s="543"/>
      <c r="AK30" s="544"/>
      <c r="AL30" s="542"/>
      <c r="AM30" s="543"/>
      <c r="AN30" s="543"/>
      <c r="AO30" s="543"/>
      <c r="AP30" s="543"/>
      <c r="AQ30" s="543"/>
      <c r="AR30" s="543"/>
      <c r="AS30" s="544"/>
    </row>
    <row r="31" spans="1:62" s="51" customFormat="1" ht="15" x14ac:dyDescent="0.15">
      <c r="A31" s="72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110" t="s">
        <v>179</v>
      </c>
      <c r="Q31" s="111" t="str">
        <f>RIGHT(Z6,2)</f>
        <v>0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BF31" s="352"/>
      <c r="BJ31" s="352"/>
    </row>
    <row r="32" spans="1:62" s="52" customFormat="1" ht="15" x14ac:dyDescent="0.1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 t="s">
        <v>136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546"/>
      <c r="AF32" s="546"/>
      <c r="AG32" s="546"/>
      <c r="AH32" s="546"/>
      <c r="AI32" s="546"/>
      <c r="AJ32" s="546"/>
      <c r="AK32" s="546"/>
      <c r="AL32" s="546"/>
      <c r="AM32" s="546"/>
      <c r="AN32" s="546"/>
      <c r="AO32" s="546"/>
      <c r="AP32" s="546"/>
      <c r="AQ32" s="546"/>
      <c r="AR32" s="546"/>
      <c r="AS32" s="546"/>
      <c r="BF32" s="353"/>
      <c r="BJ32" s="353"/>
    </row>
    <row r="33" spans="1:62" s="51" customFormat="1" ht="15" x14ac:dyDescent="0.15">
      <c r="A33" s="72"/>
      <c r="B33" s="70"/>
      <c r="C33" s="70"/>
      <c r="D33" s="70" t="s">
        <v>132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BF33" s="352"/>
      <c r="BJ33" s="352"/>
    </row>
    <row r="34" spans="1:62" s="51" customFormat="1" ht="15" x14ac:dyDescent="0.15">
      <c r="A34" s="72"/>
      <c r="B34" s="70"/>
      <c r="C34" s="70"/>
      <c r="D34" s="70"/>
      <c r="E34" s="70"/>
      <c r="F34" s="70"/>
      <c r="G34" s="70"/>
      <c r="H34" s="66" t="s">
        <v>128</v>
      </c>
      <c r="I34" s="70" t="s">
        <v>16</v>
      </c>
      <c r="J34" s="70"/>
      <c r="K34" s="70"/>
      <c r="L34" s="70"/>
      <c r="M34" s="70"/>
      <c r="N34" s="70"/>
      <c r="O34" s="70"/>
      <c r="P34" s="70"/>
      <c r="Q34" s="70"/>
      <c r="R34" s="549">
        <v>0.06</v>
      </c>
      <c r="S34" s="549"/>
      <c r="T34" s="70" t="s">
        <v>131</v>
      </c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535"/>
      <c r="AF34" s="535"/>
      <c r="AG34" s="535"/>
      <c r="AH34" s="535"/>
      <c r="AI34" s="535"/>
      <c r="AJ34" s="535"/>
      <c r="AK34" s="535"/>
      <c r="AL34" s="550"/>
      <c r="AM34" s="551"/>
      <c r="AN34" s="551"/>
      <c r="AO34" s="551"/>
      <c r="AP34" s="551"/>
      <c r="AQ34" s="551"/>
      <c r="AR34" s="551"/>
      <c r="AS34" s="552"/>
      <c r="BF34" s="352"/>
      <c r="BJ34" s="352"/>
    </row>
    <row r="35" spans="1:62" s="51" customFormat="1" ht="15" x14ac:dyDescent="0.15">
      <c r="A35" s="72"/>
      <c r="B35" s="70"/>
      <c r="C35" s="70"/>
      <c r="D35" s="70"/>
      <c r="E35" s="70"/>
      <c r="F35" s="70"/>
      <c r="G35" s="70"/>
      <c r="H35" s="66" t="s">
        <v>128</v>
      </c>
      <c r="I35" s="70" t="s">
        <v>129</v>
      </c>
      <c r="J35" s="70"/>
      <c r="K35" s="70"/>
      <c r="L35" s="70"/>
      <c r="M35" s="70"/>
      <c r="N35" s="70"/>
      <c r="O35" s="70"/>
      <c r="P35" s="70"/>
      <c r="Q35" s="70"/>
      <c r="R35" s="549">
        <v>0.05</v>
      </c>
      <c r="S35" s="549"/>
      <c r="T35" s="70" t="s">
        <v>131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535"/>
      <c r="AF35" s="535"/>
      <c r="AG35" s="535"/>
      <c r="AH35" s="535"/>
      <c r="AI35" s="535"/>
      <c r="AJ35" s="535"/>
      <c r="AK35" s="535"/>
      <c r="AL35" s="553"/>
      <c r="AM35" s="547"/>
      <c r="AN35" s="547"/>
      <c r="AO35" s="547"/>
      <c r="AP35" s="547"/>
      <c r="AQ35" s="547"/>
      <c r="AR35" s="547"/>
      <c r="AS35" s="548"/>
      <c r="BF35" s="352"/>
      <c r="BJ35" s="352"/>
    </row>
    <row r="36" spans="1:62" s="51" customFormat="1" ht="15" x14ac:dyDescent="0.15">
      <c r="A36" s="72"/>
      <c r="B36" s="70"/>
      <c r="C36" s="70"/>
      <c r="D36" s="70"/>
      <c r="E36" s="70"/>
      <c r="F36" s="70"/>
      <c r="G36" s="70"/>
      <c r="H36" s="66" t="s">
        <v>128</v>
      </c>
      <c r="I36" s="70" t="s">
        <v>17</v>
      </c>
      <c r="J36" s="70"/>
      <c r="K36" s="70"/>
      <c r="L36" s="70"/>
      <c r="M36" s="70"/>
      <c r="N36" s="70"/>
      <c r="O36" s="70"/>
      <c r="P36" s="70"/>
      <c r="Q36" s="70"/>
      <c r="R36" s="549">
        <v>0.05</v>
      </c>
      <c r="S36" s="549"/>
      <c r="T36" s="70" t="s">
        <v>131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535"/>
      <c r="AF36" s="535"/>
      <c r="AG36" s="535"/>
      <c r="AH36" s="535"/>
      <c r="AI36" s="535"/>
      <c r="AJ36" s="535"/>
      <c r="AK36" s="535"/>
      <c r="AL36" s="553"/>
      <c r="AM36" s="547"/>
      <c r="AN36" s="547"/>
      <c r="AO36" s="547"/>
      <c r="AP36" s="547"/>
      <c r="AQ36" s="547"/>
      <c r="AR36" s="547"/>
      <c r="AS36" s="548"/>
      <c r="BF36" s="352"/>
      <c r="BJ36" s="352"/>
    </row>
    <row r="37" spans="1:62" s="51" customFormat="1" ht="15" x14ac:dyDescent="0.15">
      <c r="A37" s="72"/>
      <c r="B37" s="70"/>
      <c r="C37" s="70"/>
      <c r="D37" s="70"/>
      <c r="E37" s="70"/>
      <c r="F37" s="70"/>
      <c r="G37" s="70"/>
      <c r="H37" s="66" t="s">
        <v>128</v>
      </c>
      <c r="I37" s="70" t="s">
        <v>130</v>
      </c>
      <c r="J37" s="70"/>
      <c r="K37" s="70"/>
      <c r="L37" s="70"/>
      <c r="M37" s="70"/>
      <c r="N37" s="70"/>
      <c r="O37" s="70"/>
      <c r="P37" s="70"/>
      <c r="Q37" s="70"/>
      <c r="R37" s="549">
        <v>0.25</v>
      </c>
      <c r="S37" s="549"/>
      <c r="T37" s="70" t="s">
        <v>131</v>
      </c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535"/>
      <c r="AF37" s="535"/>
      <c r="AG37" s="535"/>
      <c r="AH37" s="535"/>
      <c r="AI37" s="535"/>
      <c r="AJ37" s="535"/>
      <c r="AK37" s="535"/>
      <c r="AL37" s="553"/>
      <c r="AM37" s="547"/>
      <c r="AN37" s="547"/>
      <c r="AO37" s="547"/>
      <c r="AP37" s="547"/>
      <c r="AQ37" s="547"/>
      <c r="AR37" s="547"/>
      <c r="AS37" s="548"/>
      <c r="BF37" s="352"/>
      <c r="BJ37" s="352"/>
    </row>
    <row r="38" spans="1:62" s="51" customFormat="1" ht="15" x14ac:dyDescent="0.15">
      <c r="A38" s="72"/>
      <c r="B38" s="70"/>
      <c r="C38" s="70"/>
      <c r="D38" s="70"/>
      <c r="E38" s="70"/>
      <c r="F38" s="70"/>
      <c r="G38" s="70"/>
      <c r="H38" s="70"/>
      <c r="I38" s="58" t="s">
        <v>133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535"/>
      <c r="AF38" s="535"/>
      <c r="AG38" s="535"/>
      <c r="AH38" s="535"/>
      <c r="AI38" s="535"/>
      <c r="AJ38" s="535"/>
      <c r="AK38" s="535"/>
      <c r="AL38" s="553"/>
      <c r="AM38" s="547"/>
      <c r="AN38" s="547"/>
      <c r="AO38" s="547"/>
      <c r="AP38" s="547"/>
      <c r="AQ38" s="547"/>
      <c r="AR38" s="547"/>
      <c r="AS38" s="548"/>
      <c r="BF38" s="352"/>
      <c r="BJ38" s="352"/>
    </row>
    <row r="39" spans="1:62" s="51" customFormat="1" ht="15" x14ac:dyDescent="0.15">
      <c r="A39" s="72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535"/>
      <c r="AF39" s="535"/>
      <c r="AG39" s="535"/>
      <c r="AH39" s="535"/>
      <c r="AI39" s="535"/>
      <c r="AJ39" s="535"/>
      <c r="AK39" s="535"/>
      <c r="AL39" s="553"/>
      <c r="AM39" s="547"/>
      <c r="AN39" s="547"/>
      <c r="AO39" s="547"/>
      <c r="AP39" s="547"/>
      <c r="AQ39" s="547"/>
      <c r="AR39" s="547"/>
      <c r="AS39" s="548"/>
      <c r="BF39" s="352"/>
      <c r="BJ39" s="352"/>
    </row>
    <row r="40" spans="1:62" s="51" customFormat="1" ht="15" x14ac:dyDescent="0.15">
      <c r="A40" s="72"/>
      <c r="B40" s="70"/>
      <c r="C40" s="70"/>
      <c r="D40" s="70" t="s">
        <v>134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5" t="s">
        <v>135</v>
      </c>
      <c r="AE40" s="535"/>
      <c r="AF40" s="535"/>
      <c r="AG40" s="535"/>
      <c r="AH40" s="535"/>
      <c r="AI40" s="535"/>
      <c r="AJ40" s="535"/>
      <c r="AK40" s="535"/>
      <c r="AL40" s="553"/>
      <c r="AM40" s="547"/>
      <c r="AN40" s="547"/>
      <c r="AO40" s="547"/>
      <c r="AP40" s="547"/>
      <c r="AQ40" s="547"/>
      <c r="AR40" s="547"/>
      <c r="AS40" s="548"/>
      <c r="BF40" s="352"/>
      <c r="BJ40" s="352"/>
    </row>
    <row r="41" spans="1:62" s="51" customFormat="1" ht="15" x14ac:dyDescent="0.15">
      <c r="A41" s="7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8"/>
      <c r="BF41" s="352"/>
      <c r="BJ41" s="352"/>
    </row>
    <row r="42" spans="1:62" s="51" customFormat="1" ht="16" thickBot="1" x14ac:dyDescent="0.2">
      <c r="A42" s="72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4" t="s">
        <v>137</v>
      </c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83"/>
      <c r="AF42" s="83"/>
      <c r="AG42" s="83"/>
      <c r="AH42" s="554">
        <f>SUM(AE32:AK40,AL32)</f>
        <v>0</v>
      </c>
      <c r="AI42" s="554"/>
      <c r="AJ42" s="554"/>
      <c r="AK42" s="554"/>
      <c r="AL42" s="554"/>
      <c r="AM42" s="554"/>
      <c r="AN42" s="554"/>
      <c r="AO42" s="554"/>
      <c r="AP42" s="83"/>
      <c r="AQ42" s="83"/>
      <c r="AR42" s="83"/>
      <c r="AS42" s="84"/>
      <c r="BF42" s="352"/>
      <c r="BJ42" s="352"/>
    </row>
    <row r="43" spans="1:62" s="51" customFormat="1" ht="16" thickTop="1" x14ac:dyDescent="0.15">
      <c r="A43" s="72"/>
      <c r="B43" s="70"/>
      <c r="C43" s="70"/>
      <c r="D43" s="70" t="s">
        <v>138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83"/>
      <c r="AF43" s="83"/>
      <c r="AG43" s="83"/>
      <c r="AH43" s="555"/>
      <c r="AI43" s="555"/>
      <c r="AJ43" s="555"/>
      <c r="AK43" s="555"/>
      <c r="AL43" s="555"/>
      <c r="AM43" s="555"/>
      <c r="AN43" s="555"/>
      <c r="AO43" s="555"/>
      <c r="AP43" s="83"/>
      <c r="AQ43" s="83"/>
      <c r="AR43" s="83"/>
      <c r="AS43" s="84"/>
      <c r="BF43" s="352"/>
      <c r="BJ43" s="352"/>
    </row>
    <row r="44" spans="1:62" s="51" customFormat="1" ht="16" thickBot="1" x14ac:dyDescent="0.2">
      <c r="A44" s="72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7" t="s">
        <v>139</v>
      </c>
      <c r="AA44" s="70"/>
      <c r="AB44" s="70"/>
      <c r="AC44" s="70"/>
      <c r="AD44" s="70"/>
      <c r="AE44" s="83"/>
      <c r="AF44" s="83"/>
      <c r="AG44" s="83"/>
      <c r="AH44" s="554">
        <f>AH42-AH43</f>
        <v>0</v>
      </c>
      <c r="AI44" s="554"/>
      <c r="AJ44" s="554"/>
      <c r="AK44" s="554"/>
      <c r="AL44" s="554"/>
      <c r="AM44" s="554"/>
      <c r="AN44" s="554"/>
      <c r="AO44" s="554"/>
      <c r="AP44" s="83"/>
      <c r="AQ44" s="83"/>
      <c r="AR44" s="83"/>
      <c r="AS44" s="84"/>
      <c r="BF44" s="352"/>
      <c r="BJ44" s="352"/>
    </row>
    <row r="45" spans="1:62" s="51" customFormat="1" ht="16" thickTop="1" x14ac:dyDescent="0.15">
      <c r="A45" s="72"/>
      <c r="B45" s="70"/>
      <c r="C45" s="70"/>
      <c r="D45" s="70" t="s">
        <v>140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83"/>
      <c r="AF45" s="83"/>
      <c r="AG45" s="83"/>
      <c r="AH45" s="555"/>
      <c r="AI45" s="555"/>
      <c r="AJ45" s="555"/>
      <c r="AK45" s="555"/>
      <c r="AL45" s="555"/>
      <c r="AM45" s="555"/>
      <c r="AN45" s="555"/>
      <c r="AO45" s="555"/>
      <c r="AP45" s="83"/>
      <c r="AQ45" s="83"/>
      <c r="AR45" s="83"/>
      <c r="AS45" s="84"/>
      <c r="BF45" s="352"/>
      <c r="BJ45" s="352"/>
    </row>
    <row r="46" spans="1:62" s="51" customFormat="1" ht="8.25" customHeight="1" x14ac:dyDescent="0.15">
      <c r="A46" s="7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66"/>
      <c r="AI46" s="66"/>
      <c r="AJ46" s="66"/>
      <c r="AK46" s="66"/>
      <c r="AL46" s="66"/>
      <c r="AM46" s="66"/>
      <c r="AN46" s="66"/>
      <c r="AO46" s="66"/>
      <c r="AP46" s="70"/>
      <c r="AQ46" s="70"/>
      <c r="AR46" s="70"/>
      <c r="AS46" s="76"/>
      <c r="BF46" s="352"/>
      <c r="BJ46" s="352"/>
    </row>
    <row r="47" spans="1:62" s="51" customFormat="1" ht="15" x14ac:dyDescent="0.15">
      <c r="A47" s="67"/>
      <c r="B47" s="78" t="s">
        <v>141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9"/>
      <c r="BF47" s="352"/>
      <c r="BJ47" s="352"/>
    </row>
    <row r="48" spans="1:62" s="51" customFormat="1" ht="15" x14ac:dyDescent="0.15">
      <c r="BF48" s="352"/>
      <c r="BJ48" s="352"/>
    </row>
    <row r="49" spans="1:62" s="51" customFormat="1" ht="36.75" customHeight="1" x14ac:dyDescent="0.15">
      <c r="A49" s="556" t="s">
        <v>145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8"/>
      <c r="AE49" s="559" t="s">
        <v>144</v>
      </c>
      <c r="AF49" s="560"/>
      <c r="AG49" s="560"/>
      <c r="AH49" s="560"/>
      <c r="AI49" s="560"/>
      <c r="AJ49" s="560"/>
      <c r="AK49" s="561"/>
      <c r="AL49" s="559" t="s">
        <v>143</v>
      </c>
      <c r="AM49" s="560"/>
      <c r="AN49" s="560"/>
      <c r="AO49" s="560"/>
      <c r="AP49" s="560"/>
      <c r="AQ49" s="560"/>
      <c r="AR49" s="560"/>
      <c r="AS49" s="561"/>
      <c r="BF49" s="352"/>
      <c r="BJ49" s="352"/>
    </row>
    <row r="50" spans="1:62" x14ac:dyDescent="0.15">
      <c r="A50" s="578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80"/>
      <c r="AE50" s="569" t="s">
        <v>206</v>
      </c>
      <c r="AF50" s="570"/>
      <c r="AG50" s="570"/>
      <c r="AH50" s="570"/>
      <c r="AI50" s="570"/>
      <c r="AJ50" s="570"/>
      <c r="AK50" s="571"/>
      <c r="AL50" s="572"/>
      <c r="AM50" s="573"/>
      <c r="AN50" s="573"/>
      <c r="AO50" s="573"/>
      <c r="AP50" s="573"/>
      <c r="AQ50" s="573"/>
      <c r="AR50" s="573"/>
      <c r="AS50" s="574"/>
    </row>
    <row r="51" spans="1:62" x14ac:dyDescent="0.15">
      <c r="A51" s="581"/>
      <c r="B51" s="582"/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3"/>
      <c r="AE51" s="569" t="s">
        <v>207</v>
      </c>
      <c r="AF51" s="570"/>
      <c r="AG51" s="570"/>
      <c r="AH51" s="570"/>
      <c r="AI51" s="570"/>
      <c r="AJ51" s="570"/>
      <c r="AK51" s="571"/>
      <c r="AL51" s="575"/>
      <c r="AM51" s="576"/>
      <c r="AN51" s="576"/>
      <c r="AO51" s="576"/>
      <c r="AP51" s="576"/>
      <c r="AQ51" s="576"/>
      <c r="AR51" s="576"/>
      <c r="AS51" s="577"/>
    </row>
    <row r="52" spans="1:62" x14ac:dyDescent="0.15">
      <c r="A52" s="581"/>
      <c r="B52" s="582"/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  <c r="AA52" s="582"/>
      <c r="AB52" s="582"/>
      <c r="AC52" s="582"/>
      <c r="AD52" s="583"/>
      <c r="AE52" s="569" t="s">
        <v>209</v>
      </c>
      <c r="AF52" s="570"/>
      <c r="AG52" s="570"/>
      <c r="AH52" s="570"/>
      <c r="AI52" s="570"/>
      <c r="AJ52" s="570"/>
      <c r="AK52" s="571"/>
      <c r="AL52" s="575"/>
      <c r="AM52" s="576"/>
      <c r="AN52" s="576"/>
      <c r="AO52" s="576"/>
      <c r="AP52" s="576"/>
      <c r="AQ52" s="576"/>
      <c r="AR52" s="576"/>
      <c r="AS52" s="577"/>
    </row>
    <row r="53" spans="1:62" x14ac:dyDescent="0.15">
      <c r="A53" s="581"/>
      <c r="B53" s="582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3"/>
      <c r="AE53" s="484" t="s">
        <v>208</v>
      </c>
      <c r="AF53" s="485"/>
      <c r="AG53" s="485"/>
      <c r="AH53" s="485"/>
      <c r="AI53" s="485"/>
      <c r="AJ53" s="485"/>
      <c r="AK53" s="486"/>
      <c r="AL53" s="575"/>
      <c r="AM53" s="576"/>
      <c r="AN53" s="576"/>
      <c r="AO53" s="576"/>
      <c r="AP53" s="576"/>
      <c r="AQ53" s="576"/>
      <c r="AR53" s="576"/>
      <c r="AS53" s="577"/>
    </row>
    <row r="54" spans="1:62" ht="15" x14ac:dyDescent="0.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79" t="s">
        <v>136</v>
      </c>
      <c r="U54" s="61"/>
      <c r="V54" s="61"/>
      <c r="W54" s="61"/>
      <c r="X54" s="61"/>
      <c r="Y54" s="61"/>
      <c r="Z54" s="61"/>
      <c r="AA54" s="61"/>
      <c r="AB54" s="61"/>
      <c r="AC54" s="61"/>
      <c r="AD54" s="62"/>
      <c r="AE54" s="562"/>
      <c r="AF54" s="562"/>
      <c r="AG54" s="562"/>
      <c r="AH54" s="562"/>
      <c r="AI54" s="562"/>
      <c r="AJ54" s="562"/>
      <c r="AK54" s="563"/>
      <c r="AL54" s="564">
        <f>SUM(AL50:AS53)</f>
        <v>0</v>
      </c>
      <c r="AM54" s="565"/>
      <c r="AN54" s="565"/>
      <c r="AO54" s="565"/>
      <c r="AP54" s="565"/>
      <c r="AQ54" s="565"/>
      <c r="AR54" s="565"/>
      <c r="AS54" s="565"/>
    </row>
    <row r="55" spans="1:62" x14ac:dyDescent="0.15">
      <c r="T55" s="58"/>
      <c r="U55" s="58"/>
      <c r="V55" s="58"/>
      <c r="W55" s="58"/>
    </row>
    <row r="56" spans="1:62" ht="15" x14ac:dyDescent="0.15">
      <c r="A56" s="566" t="s">
        <v>146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8"/>
    </row>
    <row r="57" spans="1:62" ht="31.5" customHeight="1" x14ac:dyDescent="0.15">
      <c r="A57" s="80"/>
      <c r="B57" s="482" t="s">
        <v>147</v>
      </c>
      <c r="C57" s="584" t="s">
        <v>160</v>
      </c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5"/>
      <c r="AE57" s="590">
        <f>IFERROR(VLOOKUP(AT57,source_honoraires!$D$10:$V$158,source_honoraires!$T$7,FALSE),0)</f>
        <v>0</v>
      </c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90"/>
      <c r="AS57" s="590"/>
      <c r="AT57" s="2" t="str">
        <f>$BE$5&amp;"A"</f>
        <v>A</v>
      </c>
    </row>
    <row r="58" spans="1:62" ht="31.5" customHeight="1" x14ac:dyDescent="0.15">
      <c r="A58" s="80"/>
      <c r="B58" s="482" t="s">
        <v>148</v>
      </c>
      <c r="C58" s="584" t="s">
        <v>149</v>
      </c>
      <c r="D58" s="584"/>
      <c r="E58" s="584"/>
      <c r="F58" s="584"/>
      <c r="G58" s="584"/>
      <c r="H58" s="584"/>
      <c r="I58" s="584"/>
      <c r="J58" s="584"/>
      <c r="K58" s="584"/>
      <c r="L58" s="584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584"/>
      <c r="AD58" s="483"/>
      <c r="AE58" s="590">
        <f>IFERROR(VLOOKUP(AT58,source_honoraires!$D$10:$V$158,source_honoraires!$T$7,FALSE),0)</f>
        <v>0</v>
      </c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90"/>
      <c r="AS58" s="590"/>
      <c r="AT58" s="2" t="str">
        <f>$BE$5&amp;"B"</f>
        <v>B</v>
      </c>
    </row>
    <row r="59" spans="1:62" ht="31.5" customHeight="1" x14ac:dyDescent="0.15">
      <c r="A59" s="80"/>
      <c r="B59" s="482" t="s">
        <v>150</v>
      </c>
      <c r="C59" s="591" t="s">
        <v>151</v>
      </c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3"/>
      <c r="AE59" s="590" t="e">
        <f>VLOOKUP($BE$5,source_honoraires!$E$10:$X$351,source_honoraires!$X$6,FALSE)</f>
        <v>#N/A</v>
      </c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90"/>
      <c r="AS59" s="590"/>
      <c r="AT59" s="2" t="str">
        <f>$BE$5&amp;"C"</f>
        <v>C</v>
      </c>
    </row>
    <row r="61" spans="1:62" ht="2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6"/>
    </row>
    <row r="62" spans="1:62" x14ac:dyDescent="0.15">
      <c r="A62" s="57"/>
      <c r="B62" s="58" t="s">
        <v>152</v>
      </c>
      <c r="C62" s="58"/>
      <c r="D62" s="58"/>
      <c r="E62" s="58"/>
      <c r="F62" s="58"/>
      <c r="G62" s="58"/>
      <c r="H62" s="58"/>
      <c r="I62" s="589">
        <f>paramètres!B12</f>
        <v>0</v>
      </c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9"/>
    </row>
    <row r="63" spans="1:62" ht="2.25" customHeight="1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9"/>
    </row>
    <row r="64" spans="1:62" x14ac:dyDescent="0.15">
      <c r="A64" s="57"/>
      <c r="B64" s="58" t="s">
        <v>153</v>
      </c>
      <c r="C64" s="58"/>
      <c r="D64" s="58"/>
      <c r="E64" s="58"/>
      <c r="F64" s="58"/>
      <c r="G64" s="343" t="str">
        <f>MID(paramètres!B18,1,1)</f>
        <v/>
      </c>
      <c r="H64" s="344" t="str">
        <f>MID(paramètres!B18,2,1)</f>
        <v/>
      </c>
      <c r="I64" s="344" t="str">
        <f>MID(paramètres!B18,3,1)</f>
        <v/>
      </c>
      <c r="J64" s="344" t="str">
        <f>MID(paramètres!B18,4,1)</f>
        <v/>
      </c>
      <c r="K64" s="344" t="str">
        <f>MID(paramètres!B18,5,1)</f>
        <v/>
      </c>
      <c r="L64" s="345" t="str">
        <f>MID(paramètres!B18,6,1)</f>
        <v/>
      </c>
      <c r="M64" s="346"/>
      <c r="N64" s="344" t="str">
        <f>RIGHT(paramètres!B18,1)</f>
        <v/>
      </c>
      <c r="O64" s="58"/>
      <c r="P64" s="58"/>
      <c r="Q64" s="58"/>
      <c r="R64" s="58"/>
      <c r="S64" s="58"/>
      <c r="T64" s="58"/>
      <c r="U64" s="58"/>
      <c r="V64" s="58"/>
      <c r="W64" s="58"/>
      <c r="X64" s="58" t="s">
        <v>155</v>
      </c>
      <c r="Y64" s="58"/>
      <c r="Z64" s="58"/>
      <c r="AA64" s="589">
        <f>paramètres!B30</f>
        <v>0</v>
      </c>
      <c r="AB64" s="589"/>
      <c r="AC64" s="589"/>
      <c r="AD64" s="589"/>
      <c r="AE64" s="589"/>
      <c r="AF64" s="589"/>
      <c r="AG64" s="589"/>
      <c r="AH64" s="589"/>
      <c r="AI64" s="589"/>
      <c r="AJ64" s="58"/>
      <c r="AK64" s="58"/>
      <c r="AL64" s="58"/>
      <c r="AM64" s="58"/>
      <c r="AN64" s="58"/>
      <c r="AO64" s="58"/>
      <c r="AP64" s="58"/>
      <c r="AQ64" s="58"/>
      <c r="AR64" s="58"/>
      <c r="AS64" s="59"/>
    </row>
    <row r="65" spans="1:45" ht="2.25" customHeight="1" x14ac:dyDescent="0.1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347"/>
      <c r="AB65" s="347"/>
      <c r="AC65" s="347"/>
      <c r="AD65" s="347"/>
      <c r="AE65" s="347"/>
      <c r="AF65" s="347"/>
      <c r="AG65" s="347"/>
      <c r="AH65" s="347"/>
      <c r="AI65" s="347"/>
      <c r="AJ65" s="58"/>
      <c r="AK65" s="58"/>
      <c r="AL65" s="58"/>
      <c r="AM65" s="58"/>
      <c r="AN65" s="58"/>
      <c r="AO65" s="58"/>
      <c r="AP65" s="58"/>
      <c r="AQ65" s="58"/>
      <c r="AR65" s="58"/>
      <c r="AS65" s="59"/>
    </row>
    <row r="66" spans="1:45" x14ac:dyDescent="0.15">
      <c r="A66" s="57"/>
      <c r="B66" s="58" t="s">
        <v>157</v>
      </c>
      <c r="C66" s="58"/>
      <c r="D66" s="58"/>
      <c r="E66" s="58"/>
      <c r="F66" s="58"/>
      <c r="G66" s="588">
        <f>paramètres!B26</f>
        <v>0</v>
      </c>
      <c r="H66" s="588"/>
      <c r="I66" s="588"/>
      <c r="J66" s="346"/>
      <c r="K66" s="346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 t="s">
        <v>15</v>
      </c>
      <c r="Y66" s="58"/>
      <c r="Z66" s="58"/>
      <c r="AA66" s="589">
        <f>paramètres!B28</f>
        <v>0</v>
      </c>
      <c r="AB66" s="589"/>
      <c r="AC66" s="589"/>
      <c r="AD66" s="589"/>
      <c r="AE66" s="589"/>
      <c r="AF66" s="589"/>
      <c r="AG66" s="589"/>
      <c r="AH66" s="589"/>
      <c r="AI66" s="589"/>
      <c r="AJ66" s="58"/>
      <c r="AK66" s="58"/>
      <c r="AL66" s="58"/>
      <c r="AM66" s="58"/>
      <c r="AN66" s="58"/>
      <c r="AO66" s="58"/>
      <c r="AP66" s="58"/>
      <c r="AQ66" s="58"/>
      <c r="AR66" s="58"/>
      <c r="AS66" s="59"/>
    </row>
    <row r="67" spans="1:45" ht="2.25" customHeight="1" x14ac:dyDescent="0.15">
      <c r="A67" s="57"/>
      <c r="B67" s="58"/>
      <c r="C67" s="58"/>
      <c r="D67" s="58"/>
      <c r="E67" s="58"/>
      <c r="F67" s="58"/>
      <c r="G67" s="346"/>
      <c r="H67" s="346"/>
      <c r="I67" s="346"/>
      <c r="J67" s="346"/>
      <c r="K67" s="346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347"/>
      <c r="AB67" s="347"/>
      <c r="AC67" s="347"/>
      <c r="AD67" s="347"/>
      <c r="AE67" s="347"/>
      <c r="AF67" s="347"/>
      <c r="AG67" s="347"/>
      <c r="AH67" s="347"/>
      <c r="AI67" s="347"/>
      <c r="AJ67" s="58"/>
      <c r="AK67" s="58"/>
      <c r="AL67" s="58"/>
      <c r="AM67" s="58"/>
      <c r="AN67" s="58"/>
      <c r="AO67" s="58"/>
      <c r="AP67" s="58"/>
      <c r="AQ67" s="58"/>
      <c r="AR67" s="58"/>
      <c r="AS67" s="59"/>
    </row>
    <row r="68" spans="1:45" x14ac:dyDescent="0.15">
      <c r="A68" s="57"/>
      <c r="B68" s="58" t="s">
        <v>154</v>
      </c>
      <c r="C68" s="58"/>
      <c r="D68" s="58"/>
      <c r="E68" s="58"/>
      <c r="F68" s="58"/>
      <c r="G68" s="588">
        <f>paramètres!B32</f>
        <v>0</v>
      </c>
      <c r="H68" s="588"/>
      <c r="I68" s="588"/>
      <c r="J68" s="588"/>
      <c r="K68" s="58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 t="s">
        <v>156</v>
      </c>
      <c r="Y68" s="58"/>
      <c r="Z68" s="58"/>
      <c r="AA68" s="589">
        <f>paramètres!B34</f>
        <v>0</v>
      </c>
      <c r="AB68" s="589"/>
      <c r="AC68" s="589"/>
      <c r="AD68" s="589"/>
      <c r="AE68" s="589"/>
      <c r="AF68" s="589"/>
      <c r="AG68" s="589"/>
      <c r="AH68" s="589"/>
      <c r="AI68" s="589"/>
      <c r="AJ68" s="58"/>
      <c r="AK68" s="58"/>
      <c r="AL68" s="58"/>
      <c r="AM68" s="58"/>
      <c r="AN68" s="58"/>
      <c r="AO68" s="58"/>
      <c r="AP68" s="58"/>
      <c r="AQ68" s="58"/>
      <c r="AR68" s="58"/>
      <c r="AS68" s="59"/>
    </row>
    <row r="69" spans="1:45" ht="2.25" customHeight="1" x14ac:dyDescent="0.1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2"/>
    </row>
    <row r="70" spans="1:45" ht="2.25" customHeight="1" x14ac:dyDescent="0.15"/>
    <row r="71" spans="1:45" x14ac:dyDescent="0.15">
      <c r="V71" s="2" t="s">
        <v>174</v>
      </c>
      <c r="X71" s="586">
        <f>paramètres!B28</f>
        <v>0</v>
      </c>
      <c r="Y71" s="586"/>
      <c r="Z71" s="586"/>
      <c r="AA71" s="586"/>
      <c r="AB71" s="586"/>
      <c r="AC71" s="586"/>
      <c r="AE71" s="2" t="s">
        <v>175</v>
      </c>
      <c r="AF71" s="587" t="str">
        <f>IF(paramètres!B22&lt;&gt;"",paramètres!B22,"")</f>
        <v/>
      </c>
      <c r="AG71" s="587"/>
      <c r="AH71" s="587"/>
      <c r="AI71" s="587"/>
      <c r="AJ71" s="587"/>
      <c r="AK71" s="587"/>
    </row>
    <row r="73" spans="1:45" ht="15" x14ac:dyDescent="0.15">
      <c r="AC73" s="51" t="s">
        <v>158</v>
      </c>
    </row>
  </sheetData>
  <mergeCells count="89">
    <mergeCell ref="X71:AC71"/>
    <mergeCell ref="AF71:AK71"/>
    <mergeCell ref="I62:AE62"/>
    <mergeCell ref="AA64:AI64"/>
    <mergeCell ref="G66:I66"/>
    <mergeCell ref="AA66:AI66"/>
    <mergeCell ref="G68:K68"/>
    <mergeCell ref="AA68:AI68"/>
    <mergeCell ref="C59:AD59"/>
    <mergeCell ref="AE59:AS59"/>
    <mergeCell ref="A52:AD52"/>
    <mergeCell ref="AE52:AK52"/>
    <mergeCell ref="AL52:AS52"/>
    <mergeCell ref="A53:AD53"/>
    <mergeCell ref="AL53:AS53"/>
    <mergeCell ref="AE54:AK54"/>
    <mergeCell ref="AL54:AS54"/>
    <mergeCell ref="A56:AS56"/>
    <mergeCell ref="C57:AD57"/>
    <mergeCell ref="AE57:AS57"/>
    <mergeCell ref="C58:AC58"/>
    <mergeCell ref="AE58:AS58"/>
    <mergeCell ref="A50:AD50"/>
    <mergeCell ref="AE50:AK50"/>
    <mergeCell ref="AL50:AS50"/>
    <mergeCell ref="A51:AD51"/>
    <mergeCell ref="AE51:AK51"/>
    <mergeCell ref="AL51:AS51"/>
    <mergeCell ref="AH42:AO42"/>
    <mergeCell ref="AH43:AO43"/>
    <mergeCell ref="AH44:AO44"/>
    <mergeCell ref="AH45:AO45"/>
    <mergeCell ref="A49:AD49"/>
    <mergeCell ref="AE49:AK49"/>
    <mergeCell ref="AL49:AS49"/>
    <mergeCell ref="AL41:AS41"/>
    <mergeCell ref="AE33:AK33"/>
    <mergeCell ref="AL33:AS33"/>
    <mergeCell ref="R34:S34"/>
    <mergeCell ref="AE34:AK34"/>
    <mergeCell ref="AL34:AS40"/>
    <mergeCell ref="R35:S35"/>
    <mergeCell ref="AE35:AK35"/>
    <mergeCell ref="R36:S36"/>
    <mergeCell ref="AE36:AK36"/>
    <mergeCell ref="R37:S37"/>
    <mergeCell ref="AE37:AK37"/>
    <mergeCell ref="AE38:AK38"/>
    <mergeCell ref="AE39:AK39"/>
    <mergeCell ref="AE40:AK40"/>
    <mergeCell ref="AE41:AK41"/>
    <mergeCell ref="AE27:AK30"/>
    <mergeCell ref="AL27:AS30"/>
    <mergeCell ref="AE31:AK31"/>
    <mergeCell ref="AL31:AS31"/>
    <mergeCell ref="AE32:AK32"/>
    <mergeCell ref="AL32:AS32"/>
    <mergeCell ref="A23:U23"/>
    <mergeCell ref="AE23:AS23"/>
    <mergeCell ref="AE24:AK24"/>
    <mergeCell ref="AL24:AS24"/>
    <mergeCell ref="AE25:AK26"/>
    <mergeCell ref="AL25:AS26"/>
    <mergeCell ref="H18:M18"/>
    <mergeCell ref="S18:T18"/>
    <mergeCell ref="AC18:AR18"/>
    <mergeCell ref="X20:AB20"/>
    <mergeCell ref="AD20:AH20"/>
    <mergeCell ref="AK20:AR20"/>
    <mergeCell ref="A7:M7"/>
    <mergeCell ref="AC12:AR12"/>
    <mergeCell ref="H14:T14"/>
    <mergeCell ref="AC14:AR14"/>
    <mergeCell ref="D16:G16"/>
    <mergeCell ref="I16:J16"/>
    <mergeCell ref="N16:T16"/>
    <mergeCell ref="AC16:AR16"/>
    <mergeCell ref="BF3:BF4"/>
    <mergeCell ref="A4:M4"/>
    <mergeCell ref="U4:AS4"/>
    <mergeCell ref="A5:M5"/>
    <mergeCell ref="A6:M6"/>
    <mergeCell ref="Z6:AA6"/>
    <mergeCell ref="BE3:BE4"/>
    <mergeCell ref="A1:M1"/>
    <mergeCell ref="A2:M2"/>
    <mergeCell ref="U2:AS2"/>
    <mergeCell ref="A3:M3"/>
    <mergeCell ref="U3:AS3"/>
  </mergeCells>
  <conditionalFormatting sqref="D16:G16 I16:J16 N16:T16 M10:R10 T10 AA68">
    <cfRule type="containsBlanks" dxfId="403" priority="18">
      <formula>LEN(TRIM(D10))=0</formula>
    </cfRule>
  </conditionalFormatting>
  <conditionalFormatting sqref="H18:M18 S18:T18">
    <cfRule type="containsBlanks" dxfId="402" priority="17">
      <formula>LEN(TRIM(H18))=0</formula>
    </cfRule>
  </conditionalFormatting>
  <conditionalFormatting sqref="J20:K20">
    <cfRule type="containsBlanks" dxfId="401" priority="15">
      <formula>LEN(TRIM(J20))=0</formula>
    </cfRule>
  </conditionalFormatting>
  <conditionalFormatting sqref="G12">
    <cfRule type="containsBlanks" dxfId="400" priority="16">
      <formula>LEN(TRIM(G12))=0</formula>
    </cfRule>
  </conditionalFormatting>
  <conditionalFormatting sqref="M20:N20">
    <cfRule type="containsBlanks" dxfId="399" priority="14">
      <formula>LEN(TRIM(M20))=0</formula>
    </cfRule>
  </conditionalFormatting>
  <conditionalFormatting sqref="AI10:AN10">
    <cfRule type="containsBlanks" dxfId="398" priority="13">
      <formula>LEN(TRIM(AI10))=0</formula>
    </cfRule>
  </conditionalFormatting>
  <conditionalFormatting sqref="X20:AB20">
    <cfRule type="containsBlanks" dxfId="397" priority="12">
      <formula>LEN(TRIM(X20))=0</formula>
    </cfRule>
  </conditionalFormatting>
  <conditionalFormatting sqref="AD20">
    <cfRule type="containsBlanks" dxfId="396" priority="11">
      <formula>LEN(TRIM(AD20))=0</formula>
    </cfRule>
  </conditionalFormatting>
  <conditionalFormatting sqref="AK20:AR20">
    <cfRule type="containsBlanks" dxfId="395" priority="10">
      <formula>LEN(TRIM(AK20))=0</formula>
    </cfRule>
  </conditionalFormatting>
  <conditionalFormatting sqref="AC12:AR12 AC14:AR14 AC18:AR18 AC16:AR16">
    <cfRule type="containsBlanks" dxfId="394" priority="9">
      <formula>LEN(TRIM(AC12))=0</formula>
    </cfRule>
  </conditionalFormatting>
  <conditionalFormatting sqref="H14:T14">
    <cfRule type="containsBlanks" dxfId="393" priority="8">
      <formula>LEN(TRIM(H14))=0</formula>
    </cfRule>
  </conditionalFormatting>
  <conditionalFormatting sqref="AP10">
    <cfRule type="containsBlanks" dxfId="392" priority="7">
      <formula>LEN(TRIM(AP10))=0</formula>
    </cfRule>
  </conditionalFormatting>
  <conditionalFormatting sqref="G64:L64">
    <cfRule type="containsBlanks" dxfId="391" priority="6">
      <formula>LEN(TRIM(G64))=0</formula>
    </cfRule>
  </conditionalFormatting>
  <conditionalFormatting sqref="N64">
    <cfRule type="containsBlanks" dxfId="390" priority="5">
      <formula>LEN(TRIM(N64))=0</formula>
    </cfRule>
  </conditionalFormatting>
  <conditionalFormatting sqref="G66:I66 G68:K68">
    <cfRule type="containsBlanks" dxfId="389" priority="4">
      <formula>LEN(TRIM(G66))=0</formula>
    </cfRule>
  </conditionalFormatting>
  <conditionalFormatting sqref="I62:AE62">
    <cfRule type="containsBlanks" dxfId="388" priority="3">
      <formula>LEN(TRIM(I62))=0</formula>
    </cfRule>
  </conditionalFormatting>
  <conditionalFormatting sqref="AA64:AI64 AA66:AI66">
    <cfRule type="containsBlanks" dxfId="387" priority="2">
      <formula>LEN(TRIM(AA64))=0</formula>
    </cfRule>
  </conditionalFormatting>
  <conditionalFormatting sqref="Z6:AA6">
    <cfRule type="containsBlanks" dxfId="386" priority="1">
      <formula>LEN(TRIM(Z6))=0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84" orientation="portrait" r:id="rId1"/>
  <headerFooter>
    <oddHeader>&amp;R&amp;"Geneva,Gras"&amp;12ID19</oddHeader>
    <oddFooter>&amp;L_____________________________
(1) Célibataire, marié, veuf, divorcé.
(2) Inclure la période des congés.&amp;R
Mis au format Excel par : www.impots-et-taxes.com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A1:BJ73"/>
  <sheetViews>
    <sheetView showGridLines="0" showZeros="0" workbookViewId="0">
      <selection activeCell="BE50" sqref="BE50"/>
    </sheetView>
  </sheetViews>
  <sheetFormatPr baseColWidth="10" defaultColWidth="3.6640625" defaultRowHeight="14" x14ac:dyDescent="0.15"/>
  <cols>
    <col min="1" max="1" width="0.6640625" style="2" customWidth="1"/>
    <col min="2" max="2" width="3.6640625" style="2" bestFit="1" customWidth="1"/>
    <col min="3" max="6" width="3.6640625" style="2"/>
    <col min="7" max="7" width="3.6640625" style="2" customWidth="1"/>
    <col min="8" max="9" width="3.6640625" style="2"/>
    <col min="10" max="11" width="2.83203125" style="2" customWidth="1"/>
    <col min="12" max="12" width="4.5" style="2" customWidth="1"/>
    <col min="13" max="20" width="2.6640625" style="2" customWidth="1"/>
    <col min="21" max="21" width="0.5" style="2" customWidth="1"/>
    <col min="22" max="22" width="0.83203125" style="2" customWidth="1"/>
    <col min="23" max="29" width="3.1640625" style="2" customWidth="1"/>
    <col min="30" max="30" width="1.1640625" style="2" customWidth="1"/>
    <col min="31" max="34" width="3.1640625" style="2" customWidth="1"/>
    <col min="35" max="44" width="2.6640625" style="2" customWidth="1"/>
    <col min="45" max="45" width="0.6640625" style="2" customWidth="1"/>
    <col min="46" max="46" width="3.6640625" style="2" hidden="1" customWidth="1"/>
    <col min="47" max="56" width="3.6640625" style="2"/>
    <col min="57" max="57" width="28.6640625" style="2" bestFit="1" customWidth="1"/>
    <col min="58" max="58" width="5.5" style="349" hidden="1" customWidth="1"/>
    <col min="59" max="61" width="0" style="2" hidden="1" customWidth="1"/>
    <col min="62" max="62" width="3" style="349" hidden="1" customWidth="1"/>
    <col min="63" max="16384" width="3.6640625" style="2"/>
  </cols>
  <sheetData>
    <row r="1" spans="1:62" ht="16" x14ac:dyDescent="0.15">
      <c r="A1" s="523" t="s">
        <v>28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"/>
      <c r="O1" s="52"/>
      <c r="P1" s="52"/>
      <c r="AM1" s="53"/>
    </row>
    <row r="2" spans="1:62" s="53" customFormat="1" ht="15" thickBot="1" x14ac:dyDescent="0.2">
      <c r="A2" s="522" t="s">
        <v>104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3"/>
      <c r="O2" s="3"/>
      <c r="P2" s="3"/>
      <c r="U2" s="522" t="s">
        <v>106</v>
      </c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BF2" s="350"/>
      <c r="BJ2" s="350"/>
    </row>
    <row r="3" spans="1:62" s="53" customFormat="1" ht="13.5" customHeight="1" x14ac:dyDescent="0.15">
      <c r="A3" s="522" t="s">
        <v>159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3"/>
      <c r="O3" s="3"/>
      <c r="P3" s="3"/>
      <c r="U3" s="522" t="s">
        <v>107</v>
      </c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BE3" s="518" t="s">
        <v>303</v>
      </c>
      <c r="BF3" s="516" t="s">
        <v>290</v>
      </c>
      <c r="BJ3" s="354" t="str">
        <f>paramètres!E6</f>
        <v>00</v>
      </c>
    </row>
    <row r="4" spans="1:62" ht="15" x14ac:dyDescent="0.15">
      <c r="A4" s="522" t="s">
        <v>105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"/>
      <c r="O4" s="52"/>
      <c r="P4" s="52"/>
      <c r="U4" s="522" t="s">
        <v>108</v>
      </c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BE4" s="519"/>
      <c r="BF4" s="517"/>
      <c r="BJ4" s="354" t="str">
        <f>paramètres!E7</f>
        <v/>
      </c>
    </row>
    <row r="5" spans="1:62" ht="15" thickBot="1" x14ac:dyDescent="0.2">
      <c r="A5" s="522" t="s">
        <v>33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3"/>
      <c r="O5" s="3"/>
      <c r="P5" s="3"/>
      <c r="BE5" s="366"/>
      <c r="BF5" s="351">
        <f>BE5</f>
        <v>0</v>
      </c>
    </row>
    <row r="6" spans="1:62" x14ac:dyDescent="0.15">
      <c r="A6" s="524" t="s">
        <v>109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3"/>
      <c r="O6" s="3"/>
      <c r="P6" s="3"/>
      <c r="V6" s="4" t="s">
        <v>112</v>
      </c>
      <c r="W6" s="4"/>
      <c r="X6" s="4"/>
      <c r="Y6" s="4"/>
      <c r="Z6" s="525">
        <f>paramètres!B20</f>
        <v>0</v>
      </c>
      <c r="AA6" s="525"/>
      <c r="AB6" s="4" t="s">
        <v>111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62" x14ac:dyDescent="0.15">
      <c r="A7" s="524" t="s">
        <v>110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3"/>
      <c r="O7" s="3"/>
      <c r="P7" s="3"/>
    </row>
    <row r="8" spans="1:62" ht="19.5" customHeight="1" x14ac:dyDescent="0.15"/>
    <row r="9" spans="1:62" ht="3" customHeight="1" x14ac:dyDescent="0.1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  <c r="V9" s="5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6"/>
    </row>
    <row r="10" spans="1:62" x14ac:dyDescent="0.15">
      <c r="A10" s="57"/>
      <c r="B10" s="425" t="s">
        <v>113</v>
      </c>
      <c r="C10" s="426"/>
      <c r="D10" s="425"/>
      <c r="E10" s="425"/>
      <c r="F10" s="425"/>
      <c r="G10" s="425"/>
      <c r="H10" s="425"/>
      <c r="I10" s="425"/>
      <c r="J10" s="425"/>
      <c r="K10" s="425"/>
      <c r="L10" s="425" t="s">
        <v>20</v>
      </c>
      <c r="M10" s="427" t="str">
        <f>LEFT(BE5,1)</f>
        <v/>
      </c>
      <c r="N10" s="428" t="str">
        <f>MID(BE5,2,1)</f>
        <v/>
      </c>
      <c r="O10" s="428" t="str">
        <f>MID(BE5,3,1)</f>
        <v/>
      </c>
      <c r="P10" s="428" t="str">
        <f>MID(BE5,4,1)</f>
        <v/>
      </c>
      <c r="Q10" s="428" t="str">
        <f>MID(BE5,5,1)</f>
        <v/>
      </c>
      <c r="R10" s="429" t="str">
        <f>MID(BE5,6,1)</f>
        <v/>
      </c>
      <c r="S10" s="430"/>
      <c r="T10" s="431" t="str">
        <f>+MID(BE5,7,1)</f>
        <v/>
      </c>
      <c r="U10" s="59"/>
      <c r="V10" s="57"/>
      <c r="W10" s="58" t="s">
        <v>118</v>
      </c>
      <c r="X10" s="58"/>
      <c r="Y10" s="58"/>
      <c r="Z10" s="58"/>
      <c r="AA10" s="58"/>
      <c r="AB10" s="58"/>
      <c r="AC10" s="58"/>
      <c r="AD10" s="58"/>
      <c r="AE10" s="58" t="s">
        <v>20</v>
      </c>
      <c r="AF10" s="58"/>
      <c r="AG10" s="58"/>
      <c r="AH10" s="58"/>
      <c r="AI10" s="92"/>
      <c r="AJ10" s="93"/>
      <c r="AK10" s="93"/>
      <c r="AL10" s="93"/>
      <c r="AM10" s="93"/>
      <c r="AN10" s="94"/>
      <c r="AO10" s="65"/>
      <c r="AP10" s="93"/>
      <c r="AQ10" s="65"/>
      <c r="AR10" s="65"/>
      <c r="AS10" s="63"/>
    </row>
    <row r="11" spans="1:62" ht="2.25" customHeight="1" x14ac:dyDescent="0.15">
      <c r="A11" s="57"/>
      <c r="B11" s="425"/>
      <c r="C11" s="426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59"/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9"/>
    </row>
    <row r="12" spans="1:62" x14ac:dyDescent="0.15">
      <c r="A12" s="57"/>
      <c r="B12" s="425" t="s">
        <v>114</v>
      </c>
      <c r="C12" s="426"/>
      <c r="D12" s="425"/>
      <c r="E12" s="425"/>
      <c r="F12" s="425"/>
      <c r="G12" s="432" t="e">
        <f>VLOOKUP($BE$5,source_honoraires!$E$10:$V$351,source_honoraires!$F$6,FALSE)&amp;" "&amp;VLOOKUP($BE$5,source_honoraires!$E$10:$V$351,source_honoraires!$G$6,FALSE)</f>
        <v>#N/A</v>
      </c>
      <c r="H12" s="426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59"/>
      <c r="V12" s="57"/>
      <c r="W12" s="58" t="s">
        <v>122</v>
      </c>
      <c r="X12" s="58"/>
      <c r="Y12" s="58"/>
      <c r="Z12" s="58"/>
      <c r="AA12" s="58"/>
      <c r="AB12" s="58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9"/>
    </row>
    <row r="13" spans="1:62" ht="2.25" customHeight="1" x14ac:dyDescent="0.15">
      <c r="A13" s="57"/>
      <c r="B13" s="425"/>
      <c r="C13" s="426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59"/>
      <c r="V13" s="57"/>
      <c r="W13" s="58"/>
      <c r="X13" s="58"/>
      <c r="Y13" s="58"/>
      <c r="Z13" s="58"/>
      <c r="AA13" s="58"/>
      <c r="AB13" s="58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59"/>
    </row>
    <row r="14" spans="1:62" x14ac:dyDescent="0.15">
      <c r="A14" s="57"/>
      <c r="B14" s="425" t="s">
        <v>21</v>
      </c>
      <c r="C14" s="426"/>
      <c r="D14" s="425"/>
      <c r="E14" s="425"/>
      <c r="F14" s="425"/>
      <c r="G14" s="425"/>
      <c r="H14" s="527" t="e">
        <f>VLOOKUP($BE$5,source_honoraires!$E$10:$V$351,source_honoraires!$I$6,FALSE)</f>
        <v>#N/A</v>
      </c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9"/>
      <c r="V14" s="57"/>
      <c r="W14" s="58" t="s">
        <v>121</v>
      </c>
      <c r="X14" s="58"/>
      <c r="Y14" s="58"/>
      <c r="Z14" s="58"/>
      <c r="AA14" s="58"/>
      <c r="AB14" s="58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9"/>
    </row>
    <row r="15" spans="1:62" ht="2.25" customHeight="1" x14ac:dyDescent="0.15">
      <c r="A15" s="57"/>
      <c r="B15" s="425"/>
      <c r="C15" s="426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59"/>
      <c r="V15" s="57"/>
      <c r="W15" s="58"/>
      <c r="X15" s="58"/>
      <c r="Y15" s="58"/>
      <c r="Z15" s="58"/>
      <c r="AA15" s="58"/>
      <c r="AB15" s="58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59"/>
    </row>
    <row r="16" spans="1:62" x14ac:dyDescent="0.15">
      <c r="A16" s="57"/>
      <c r="B16" s="425" t="s">
        <v>8</v>
      </c>
      <c r="C16" s="426"/>
      <c r="D16" s="527" t="e">
        <f>VLOOKUP($BE$5,source_honoraires!$E$10:$V$351,source_honoraires!$K$6,FALSE)</f>
        <v>#N/A</v>
      </c>
      <c r="E16" s="527"/>
      <c r="F16" s="527"/>
      <c r="G16" s="527"/>
      <c r="H16" s="425" t="s">
        <v>18</v>
      </c>
      <c r="I16" s="527" t="e">
        <f>VLOOKUP($BE$5,source_honoraires!$E$10:$V$351,source_honoraires!$L$6,FALSE)</f>
        <v>#N/A</v>
      </c>
      <c r="J16" s="527"/>
      <c r="K16" s="433"/>
      <c r="L16" s="425" t="s">
        <v>15</v>
      </c>
      <c r="M16" s="425"/>
      <c r="N16" s="527" t="e">
        <f>VLOOKUP($BE$5,source_honoraires!$E$10:$V$351,source_honoraires!$M$6,FALSE)</f>
        <v>#N/A</v>
      </c>
      <c r="O16" s="527"/>
      <c r="P16" s="527"/>
      <c r="Q16" s="527"/>
      <c r="R16" s="527"/>
      <c r="S16" s="527"/>
      <c r="T16" s="527"/>
      <c r="U16" s="59"/>
      <c r="V16" s="57"/>
      <c r="W16" s="58" t="s">
        <v>120</v>
      </c>
      <c r="X16" s="58"/>
      <c r="Y16" s="58"/>
      <c r="Z16" s="58"/>
      <c r="AA16" s="58"/>
      <c r="AB16" s="58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9"/>
    </row>
    <row r="17" spans="1:62" ht="2.25" customHeight="1" x14ac:dyDescent="0.15">
      <c r="A17" s="57"/>
      <c r="B17" s="425"/>
      <c r="C17" s="426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59"/>
      <c r="V17" s="57"/>
      <c r="W17" s="58"/>
      <c r="X17" s="58"/>
      <c r="Y17" s="58"/>
      <c r="Z17" s="58"/>
      <c r="AA17" s="58"/>
      <c r="AB17" s="58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59"/>
    </row>
    <row r="18" spans="1:62" x14ac:dyDescent="0.15">
      <c r="A18" s="57"/>
      <c r="B18" s="425" t="s">
        <v>161</v>
      </c>
      <c r="C18" s="426"/>
      <c r="D18" s="425"/>
      <c r="E18" s="425"/>
      <c r="F18" s="425"/>
      <c r="G18" s="425"/>
      <c r="H18" s="527"/>
      <c r="I18" s="527"/>
      <c r="J18" s="527"/>
      <c r="K18" s="527"/>
      <c r="L18" s="527"/>
      <c r="M18" s="527"/>
      <c r="N18" s="425" t="s">
        <v>115</v>
      </c>
      <c r="O18" s="426"/>
      <c r="P18" s="425"/>
      <c r="Q18" s="425"/>
      <c r="R18" s="425"/>
      <c r="S18" s="528"/>
      <c r="T18" s="528"/>
      <c r="U18" s="59"/>
      <c r="V18" s="57"/>
      <c r="W18" s="58" t="s">
        <v>123</v>
      </c>
      <c r="X18" s="58"/>
      <c r="Y18" s="58"/>
      <c r="Z18" s="58"/>
      <c r="AA18" s="58"/>
      <c r="AB18" s="58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9"/>
    </row>
    <row r="19" spans="1:62" ht="2.25" customHeight="1" x14ac:dyDescent="0.15">
      <c r="A19" s="57"/>
      <c r="B19" s="425"/>
      <c r="C19" s="426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59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</row>
    <row r="20" spans="1:62" x14ac:dyDescent="0.15">
      <c r="A20" s="57"/>
      <c r="B20" s="425" t="s">
        <v>116</v>
      </c>
      <c r="C20" s="426"/>
      <c r="D20" s="425"/>
      <c r="E20" s="425"/>
      <c r="F20" s="425"/>
      <c r="G20" s="425"/>
      <c r="H20" s="425"/>
      <c r="I20" s="425" t="s">
        <v>27</v>
      </c>
      <c r="J20" s="434" t="e">
        <f>IF(VLOOKUP($BE$5,source_honoraires!$E$10:$V$351,source_honoraires!$O$6,FALSE)&lt;10,"0"&amp;VLOOKUP($BE$5,source_honoraires!$E$10:$V$351,source_honoraires!$O$6,FALSE),VLOOKUP($BE$5,source_honoraires!$E$10:$V$351,source_honoraires!$O$6,FALSE))</f>
        <v>#N/A</v>
      </c>
      <c r="K20" s="435" t="e">
        <f>IF(VLOOKUP($BE$5,source_honoraires!$E$10:$V$351,source_honoraires!$P$6,FALSE)&lt;10,"0"&amp;VLOOKUP($BE$5,source_honoraires!$E$10:$V$351,source_honoraires!$P$6,FALSE),VLOOKUP($BE$5,source_honoraires!$E$10:$V$351,source_honoraires!$P$6,FALSE))</f>
        <v>#N/A</v>
      </c>
      <c r="L20" s="430" t="s">
        <v>117</v>
      </c>
      <c r="M20" s="434" t="e">
        <f>VLOOKUP($BE$5,source_honoraires!$E$10:$V$351,source_honoraires!$Q$6,FALSE)</f>
        <v>#N/A</v>
      </c>
      <c r="N20" s="435" t="e">
        <f>VLOOKUP($BE$5,source_honoraires!$E$10:$V$351,source_honoraires!$R$6,FALSE)</f>
        <v>#N/A</v>
      </c>
      <c r="O20" s="436" t="s">
        <v>66</v>
      </c>
      <c r="P20" s="425"/>
      <c r="Q20" s="425"/>
      <c r="R20" s="425"/>
      <c r="S20" s="425"/>
      <c r="T20" s="425"/>
      <c r="U20" s="59"/>
      <c r="V20" s="57"/>
      <c r="W20" s="58" t="s">
        <v>8</v>
      </c>
      <c r="X20" s="529"/>
      <c r="Y20" s="529"/>
      <c r="Z20" s="529"/>
      <c r="AA20" s="529"/>
      <c r="AB20" s="529"/>
      <c r="AC20" s="58" t="s">
        <v>18</v>
      </c>
      <c r="AD20" s="526"/>
      <c r="AE20" s="526"/>
      <c r="AF20" s="526"/>
      <c r="AG20" s="526"/>
      <c r="AH20" s="526"/>
      <c r="AI20" s="58" t="s">
        <v>15</v>
      </c>
      <c r="AJ20" s="58"/>
      <c r="AK20" s="526"/>
      <c r="AL20" s="526"/>
      <c r="AM20" s="526"/>
      <c r="AN20" s="526"/>
      <c r="AO20" s="526"/>
      <c r="AP20" s="526"/>
      <c r="AQ20" s="526"/>
      <c r="AR20" s="526"/>
      <c r="AS20" s="59"/>
    </row>
    <row r="21" spans="1:62" ht="5.25" customHeight="1" x14ac:dyDescent="0.15">
      <c r="A21" s="60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62"/>
      <c r="V21" s="60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2"/>
    </row>
    <row r="23" spans="1:62" s="53" customFormat="1" ht="15" customHeight="1" x14ac:dyDescent="0.15">
      <c r="A23" s="530" t="s">
        <v>119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64"/>
      <c r="W23" s="64"/>
      <c r="X23" s="64"/>
      <c r="Y23" s="64"/>
      <c r="Z23" s="64"/>
      <c r="AA23" s="64"/>
      <c r="AB23" s="64"/>
      <c r="AC23" s="64"/>
      <c r="AD23" s="64"/>
      <c r="AE23" s="532" t="s">
        <v>12</v>
      </c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4"/>
      <c r="BF23" s="350"/>
      <c r="BJ23" s="350"/>
    </row>
    <row r="24" spans="1:62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32" t="s">
        <v>22</v>
      </c>
      <c r="AF24" s="533"/>
      <c r="AG24" s="533"/>
      <c r="AH24" s="533"/>
      <c r="AI24" s="533"/>
      <c r="AJ24" s="533"/>
      <c r="AK24" s="534"/>
      <c r="AL24" s="532" t="s">
        <v>23</v>
      </c>
      <c r="AM24" s="533"/>
      <c r="AN24" s="533"/>
      <c r="AO24" s="533"/>
      <c r="AP24" s="533"/>
      <c r="AQ24" s="533"/>
      <c r="AR24" s="533"/>
      <c r="AS24" s="534"/>
    </row>
    <row r="25" spans="1:62" ht="20.25" customHeight="1" x14ac:dyDescent="0.15">
      <c r="A25" s="57"/>
      <c r="B25" s="70" t="s">
        <v>124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</row>
    <row r="26" spans="1:62" ht="15" x14ac:dyDescent="0.15">
      <c r="A26" s="57"/>
      <c r="B26" s="70" t="s">
        <v>125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</row>
    <row r="27" spans="1:62" x14ac:dyDescent="0.15">
      <c r="A27" s="57"/>
      <c r="B27" s="71" t="s">
        <v>126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36"/>
      <c r="AF27" s="537"/>
      <c r="AG27" s="537"/>
      <c r="AH27" s="537"/>
      <c r="AI27" s="537"/>
      <c r="AJ27" s="537"/>
      <c r="AK27" s="538"/>
      <c r="AL27" s="536"/>
      <c r="AM27" s="537"/>
      <c r="AN27" s="537"/>
      <c r="AO27" s="537"/>
      <c r="AP27" s="537"/>
      <c r="AQ27" s="537"/>
      <c r="AR27" s="537"/>
      <c r="AS27" s="538"/>
    </row>
    <row r="28" spans="1:62" x14ac:dyDescent="0.15">
      <c r="A28" s="57"/>
      <c r="B28" s="71" t="s">
        <v>127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39"/>
      <c r="AF28" s="540"/>
      <c r="AG28" s="540"/>
      <c r="AH28" s="540"/>
      <c r="AI28" s="540"/>
      <c r="AJ28" s="540"/>
      <c r="AK28" s="541"/>
      <c r="AL28" s="539"/>
      <c r="AM28" s="540"/>
      <c r="AN28" s="540"/>
      <c r="AO28" s="540"/>
      <c r="AP28" s="540"/>
      <c r="AQ28" s="540"/>
      <c r="AR28" s="540"/>
      <c r="AS28" s="541"/>
    </row>
    <row r="29" spans="1:62" x14ac:dyDescent="0.15">
      <c r="A29" s="57"/>
      <c r="B29" s="71" t="s">
        <v>142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39"/>
      <c r="AF29" s="540"/>
      <c r="AG29" s="540"/>
      <c r="AH29" s="540"/>
      <c r="AI29" s="540"/>
      <c r="AJ29" s="540"/>
      <c r="AK29" s="541"/>
      <c r="AL29" s="539"/>
      <c r="AM29" s="540"/>
      <c r="AN29" s="540"/>
      <c r="AO29" s="540"/>
      <c r="AP29" s="540"/>
      <c r="AQ29" s="540"/>
      <c r="AR29" s="540"/>
      <c r="AS29" s="541"/>
    </row>
    <row r="30" spans="1:62" ht="7.5" customHeight="1" x14ac:dyDescent="0.15">
      <c r="A30" s="57"/>
      <c r="B30" s="58"/>
      <c r="C30" s="7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42"/>
      <c r="AF30" s="543"/>
      <c r="AG30" s="543"/>
      <c r="AH30" s="543"/>
      <c r="AI30" s="543"/>
      <c r="AJ30" s="543"/>
      <c r="AK30" s="544"/>
      <c r="AL30" s="542"/>
      <c r="AM30" s="543"/>
      <c r="AN30" s="543"/>
      <c r="AO30" s="543"/>
      <c r="AP30" s="543"/>
      <c r="AQ30" s="543"/>
      <c r="AR30" s="543"/>
      <c r="AS30" s="544"/>
    </row>
    <row r="31" spans="1:62" s="51" customFormat="1" ht="15" x14ac:dyDescent="0.15">
      <c r="A31" s="72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110" t="s">
        <v>179</v>
      </c>
      <c r="Q31" s="111" t="str">
        <f>RIGHT(Z6,2)</f>
        <v>0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BF31" s="352"/>
      <c r="BJ31" s="352"/>
    </row>
    <row r="32" spans="1:62" s="52" customFormat="1" ht="15" x14ac:dyDescent="0.1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 t="s">
        <v>136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546"/>
      <c r="AF32" s="546"/>
      <c r="AG32" s="546"/>
      <c r="AH32" s="546"/>
      <c r="AI32" s="546"/>
      <c r="AJ32" s="546"/>
      <c r="AK32" s="546"/>
      <c r="AL32" s="546"/>
      <c r="AM32" s="546"/>
      <c r="AN32" s="546"/>
      <c r="AO32" s="546"/>
      <c r="AP32" s="546"/>
      <c r="AQ32" s="546"/>
      <c r="AR32" s="546"/>
      <c r="AS32" s="546"/>
      <c r="BF32" s="353"/>
      <c r="BJ32" s="353"/>
    </row>
    <row r="33" spans="1:62" s="51" customFormat="1" ht="15" x14ac:dyDescent="0.15">
      <c r="A33" s="72"/>
      <c r="B33" s="70"/>
      <c r="C33" s="70"/>
      <c r="D33" s="70" t="s">
        <v>132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BF33" s="352"/>
      <c r="BJ33" s="352"/>
    </row>
    <row r="34" spans="1:62" s="51" customFormat="1" ht="15" x14ac:dyDescent="0.15">
      <c r="A34" s="72"/>
      <c r="B34" s="70"/>
      <c r="C34" s="70"/>
      <c r="D34" s="70"/>
      <c r="E34" s="70"/>
      <c r="F34" s="70"/>
      <c r="G34" s="70"/>
      <c r="H34" s="66" t="s">
        <v>128</v>
      </c>
      <c r="I34" s="70" t="s">
        <v>16</v>
      </c>
      <c r="J34" s="70"/>
      <c r="K34" s="70"/>
      <c r="L34" s="70"/>
      <c r="M34" s="70"/>
      <c r="N34" s="70"/>
      <c r="O34" s="70"/>
      <c r="P34" s="70"/>
      <c r="Q34" s="70"/>
      <c r="R34" s="549">
        <v>0.06</v>
      </c>
      <c r="S34" s="549"/>
      <c r="T34" s="70" t="s">
        <v>131</v>
      </c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535"/>
      <c r="AF34" s="535"/>
      <c r="AG34" s="535"/>
      <c r="AH34" s="535"/>
      <c r="AI34" s="535"/>
      <c r="AJ34" s="535"/>
      <c r="AK34" s="535"/>
      <c r="AL34" s="550"/>
      <c r="AM34" s="551"/>
      <c r="AN34" s="551"/>
      <c r="AO34" s="551"/>
      <c r="AP34" s="551"/>
      <c r="AQ34" s="551"/>
      <c r="AR34" s="551"/>
      <c r="AS34" s="552"/>
      <c r="BF34" s="352"/>
      <c r="BJ34" s="352"/>
    </row>
    <row r="35" spans="1:62" s="51" customFormat="1" ht="15" x14ac:dyDescent="0.15">
      <c r="A35" s="72"/>
      <c r="B35" s="70"/>
      <c r="C35" s="70"/>
      <c r="D35" s="70"/>
      <c r="E35" s="70"/>
      <c r="F35" s="70"/>
      <c r="G35" s="70"/>
      <c r="H35" s="66" t="s">
        <v>128</v>
      </c>
      <c r="I35" s="70" t="s">
        <v>129</v>
      </c>
      <c r="J35" s="70"/>
      <c r="K35" s="70"/>
      <c r="L35" s="70"/>
      <c r="M35" s="70"/>
      <c r="N35" s="70"/>
      <c r="O35" s="70"/>
      <c r="P35" s="70"/>
      <c r="Q35" s="70"/>
      <c r="R35" s="549">
        <v>0.05</v>
      </c>
      <c r="S35" s="549"/>
      <c r="T35" s="70" t="s">
        <v>131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535"/>
      <c r="AF35" s="535"/>
      <c r="AG35" s="535"/>
      <c r="AH35" s="535"/>
      <c r="AI35" s="535"/>
      <c r="AJ35" s="535"/>
      <c r="AK35" s="535"/>
      <c r="AL35" s="553"/>
      <c r="AM35" s="547"/>
      <c r="AN35" s="547"/>
      <c r="AO35" s="547"/>
      <c r="AP35" s="547"/>
      <c r="AQ35" s="547"/>
      <c r="AR35" s="547"/>
      <c r="AS35" s="548"/>
      <c r="BF35" s="352"/>
      <c r="BJ35" s="352"/>
    </row>
    <row r="36" spans="1:62" s="51" customFormat="1" ht="15" x14ac:dyDescent="0.15">
      <c r="A36" s="72"/>
      <c r="B36" s="70"/>
      <c r="C36" s="70"/>
      <c r="D36" s="70"/>
      <c r="E36" s="70"/>
      <c r="F36" s="70"/>
      <c r="G36" s="70"/>
      <c r="H36" s="66" t="s">
        <v>128</v>
      </c>
      <c r="I36" s="70" t="s">
        <v>17</v>
      </c>
      <c r="J36" s="70"/>
      <c r="K36" s="70"/>
      <c r="L36" s="70"/>
      <c r="M36" s="70"/>
      <c r="N36" s="70"/>
      <c r="O36" s="70"/>
      <c r="P36" s="70"/>
      <c r="Q36" s="70"/>
      <c r="R36" s="549">
        <v>0.05</v>
      </c>
      <c r="S36" s="549"/>
      <c r="T36" s="70" t="s">
        <v>131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535"/>
      <c r="AF36" s="535"/>
      <c r="AG36" s="535"/>
      <c r="AH36" s="535"/>
      <c r="AI36" s="535"/>
      <c r="AJ36" s="535"/>
      <c r="AK36" s="535"/>
      <c r="AL36" s="553"/>
      <c r="AM36" s="547"/>
      <c r="AN36" s="547"/>
      <c r="AO36" s="547"/>
      <c r="AP36" s="547"/>
      <c r="AQ36" s="547"/>
      <c r="AR36" s="547"/>
      <c r="AS36" s="548"/>
      <c r="BF36" s="352"/>
      <c r="BJ36" s="352"/>
    </row>
    <row r="37" spans="1:62" s="51" customFormat="1" ht="15" x14ac:dyDescent="0.15">
      <c r="A37" s="72"/>
      <c r="B37" s="70"/>
      <c r="C37" s="70"/>
      <c r="D37" s="70"/>
      <c r="E37" s="70"/>
      <c r="F37" s="70"/>
      <c r="G37" s="70"/>
      <c r="H37" s="66" t="s">
        <v>128</v>
      </c>
      <c r="I37" s="70" t="s">
        <v>130</v>
      </c>
      <c r="J37" s="70"/>
      <c r="K37" s="70"/>
      <c r="L37" s="70"/>
      <c r="M37" s="70"/>
      <c r="N37" s="70"/>
      <c r="O37" s="70"/>
      <c r="P37" s="70"/>
      <c r="Q37" s="70"/>
      <c r="R37" s="549">
        <v>0.25</v>
      </c>
      <c r="S37" s="549"/>
      <c r="T37" s="70" t="s">
        <v>131</v>
      </c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535"/>
      <c r="AF37" s="535"/>
      <c r="AG37" s="535"/>
      <c r="AH37" s="535"/>
      <c r="AI37" s="535"/>
      <c r="AJ37" s="535"/>
      <c r="AK37" s="535"/>
      <c r="AL37" s="553"/>
      <c r="AM37" s="547"/>
      <c r="AN37" s="547"/>
      <c r="AO37" s="547"/>
      <c r="AP37" s="547"/>
      <c r="AQ37" s="547"/>
      <c r="AR37" s="547"/>
      <c r="AS37" s="548"/>
      <c r="BF37" s="352"/>
      <c r="BJ37" s="352"/>
    </row>
    <row r="38" spans="1:62" s="51" customFormat="1" ht="15" x14ac:dyDescent="0.15">
      <c r="A38" s="72"/>
      <c r="B38" s="70"/>
      <c r="C38" s="70"/>
      <c r="D38" s="70"/>
      <c r="E38" s="70"/>
      <c r="F38" s="70"/>
      <c r="G38" s="70"/>
      <c r="H38" s="70"/>
      <c r="I38" s="58" t="s">
        <v>133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535"/>
      <c r="AF38" s="535"/>
      <c r="AG38" s="535"/>
      <c r="AH38" s="535"/>
      <c r="AI38" s="535"/>
      <c r="AJ38" s="535"/>
      <c r="AK38" s="535"/>
      <c r="AL38" s="553"/>
      <c r="AM38" s="547"/>
      <c r="AN38" s="547"/>
      <c r="AO38" s="547"/>
      <c r="AP38" s="547"/>
      <c r="AQ38" s="547"/>
      <c r="AR38" s="547"/>
      <c r="AS38" s="548"/>
      <c r="BF38" s="352"/>
      <c r="BJ38" s="352"/>
    </row>
    <row r="39" spans="1:62" s="51" customFormat="1" ht="15" x14ac:dyDescent="0.15">
      <c r="A39" s="72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535"/>
      <c r="AF39" s="535"/>
      <c r="AG39" s="535"/>
      <c r="AH39" s="535"/>
      <c r="AI39" s="535"/>
      <c r="AJ39" s="535"/>
      <c r="AK39" s="535"/>
      <c r="AL39" s="553"/>
      <c r="AM39" s="547"/>
      <c r="AN39" s="547"/>
      <c r="AO39" s="547"/>
      <c r="AP39" s="547"/>
      <c r="AQ39" s="547"/>
      <c r="AR39" s="547"/>
      <c r="AS39" s="548"/>
      <c r="BF39" s="352"/>
      <c r="BJ39" s="352"/>
    </row>
    <row r="40" spans="1:62" s="51" customFormat="1" ht="15" x14ac:dyDescent="0.15">
      <c r="A40" s="72"/>
      <c r="B40" s="70"/>
      <c r="C40" s="70"/>
      <c r="D40" s="70" t="s">
        <v>134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5" t="s">
        <v>135</v>
      </c>
      <c r="AE40" s="535"/>
      <c r="AF40" s="535"/>
      <c r="AG40" s="535"/>
      <c r="AH40" s="535"/>
      <c r="AI40" s="535"/>
      <c r="AJ40" s="535"/>
      <c r="AK40" s="535"/>
      <c r="AL40" s="553"/>
      <c r="AM40" s="547"/>
      <c r="AN40" s="547"/>
      <c r="AO40" s="547"/>
      <c r="AP40" s="547"/>
      <c r="AQ40" s="547"/>
      <c r="AR40" s="547"/>
      <c r="AS40" s="548"/>
      <c r="BF40" s="352"/>
      <c r="BJ40" s="352"/>
    </row>
    <row r="41" spans="1:62" s="51" customFormat="1" ht="15" x14ac:dyDescent="0.15">
      <c r="A41" s="7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8"/>
      <c r="BF41" s="352"/>
      <c r="BJ41" s="352"/>
    </row>
    <row r="42" spans="1:62" s="51" customFormat="1" ht="16" thickBot="1" x14ac:dyDescent="0.2">
      <c r="A42" s="72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4" t="s">
        <v>137</v>
      </c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83"/>
      <c r="AF42" s="83"/>
      <c r="AG42" s="83"/>
      <c r="AH42" s="554">
        <f>SUM(AE32:AK40,AL32)</f>
        <v>0</v>
      </c>
      <c r="AI42" s="554"/>
      <c r="AJ42" s="554"/>
      <c r="AK42" s="554"/>
      <c r="AL42" s="554"/>
      <c r="AM42" s="554"/>
      <c r="AN42" s="554"/>
      <c r="AO42" s="554"/>
      <c r="AP42" s="83"/>
      <c r="AQ42" s="83"/>
      <c r="AR42" s="83"/>
      <c r="AS42" s="84"/>
      <c r="BF42" s="352"/>
      <c r="BJ42" s="352"/>
    </row>
    <row r="43" spans="1:62" s="51" customFormat="1" ht="16" thickTop="1" x14ac:dyDescent="0.15">
      <c r="A43" s="72"/>
      <c r="B43" s="70"/>
      <c r="C43" s="70"/>
      <c r="D43" s="70" t="s">
        <v>138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83"/>
      <c r="AF43" s="83"/>
      <c r="AG43" s="83"/>
      <c r="AH43" s="555"/>
      <c r="AI43" s="555"/>
      <c r="AJ43" s="555"/>
      <c r="AK43" s="555"/>
      <c r="AL43" s="555"/>
      <c r="AM43" s="555"/>
      <c r="AN43" s="555"/>
      <c r="AO43" s="555"/>
      <c r="AP43" s="83"/>
      <c r="AQ43" s="83"/>
      <c r="AR43" s="83"/>
      <c r="AS43" s="84"/>
      <c r="BF43" s="352"/>
      <c r="BJ43" s="352"/>
    </row>
    <row r="44" spans="1:62" s="51" customFormat="1" ht="16" thickBot="1" x14ac:dyDescent="0.2">
      <c r="A44" s="72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7" t="s">
        <v>139</v>
      </c>
      <c r="AA44" s="70"/>
      <c r="AB44" s="70"/>
      <c r="AC44" s="70"/>
      <c r="AD44" s="70"/>
      <c r="AE44" s="83"/>
      <c r="AF44" s="83"/>
      <c r="AG44" s="83"/>
      <c r="AH44" s="554">
        <f>AH42-AH43</f>
        <v>0</v>
      </c>
      <c r="AI44" s="554"/>
      <c r="AJ44" s="554"/>
      <c r="AK44" s="554"/>
      <c r="AL44" s="554"/>
      <c r="AM44" s="554"/>
      <c r="AN44" s="554"/>
      <c r="AO44" s="554"/>
      <c r="AP44" s="83"/>
      <c r="AQ44" s="83"/>
      <c r="AR44" s="83"/>
      <c r="AS44" s="84"/>
      <c r="BF44" s="352"/>
      <c r="BJ44" s="352"/>
    </row>
    <row r="45" spans="1:62" s="51" customFormat="1" ht="16" thickTop="1" x14ac:dyDescent="0.15">
      <c r="A45" s="72"/>
      <c r="B45" s="70"/>
      <c r="C45" s="70"/>
      <c r="D45" s="70" t="s">
        <v>140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83"/>
      <c r="AF45" s="83"/>
      <c r="AG45" s="83"/>
      <c r="AH45" s="555"/>
      <c r="AI45" s="555"/>
      <c r="AJ45" s="555"/>
      <c r="AK45" s="555"/>
      <c r="AL45" s="555"/>
      <c r="AM45" s="555"/>
      <c r="AN45" s="555"/>
      <c r="AO45" s="555"/>
      <c r="AP45" s="83"/>
      <c r="AQ45" s="83"/>
      <c r="AR45" s="83"/>
      <c r="AS45" s="84"/>
      <c r="BF45" s="352"/>
      <c r="BJ45" s="352"/>
    </row>
    <row r="46" spans="1:62" s="51" customFormat="1" ht="8.25" customHeight="1" x14ac:dyDescent="0.15">
      <c r="A46" s="7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66"/>
      <c r="AI46" s="66"/>
      <c r="AJ46" s="66"/>
      <c r="AK46" s="66"/>
      <c r="AL46" s="66"/>
      <c r="AM46" s="66"/>
      <c r="AN46" s="66"/>
      <c r="AO46" s="66"/>
      <c r="AP46" s="70"/>
      <c r="AQ46" s="70"/>
      <c r="AR46" s="70"/>
      <c r="AS46" s="76"/>
      <c r="BF46" s="352"/>
      <c r="BJ46" s="352"/>
    </row>
    <row r="47" spans="1:62" s="51" customFormat="1" ht="15" x14ac:dyDescent="0.15">
      <c r="A47" s="67"/>
      <c r="B47" s="78" t="s">
        <v>141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9"/>
      <c r="BF47" s="352"/>
      <c r="BJ47" s="352"/>
    </row>
    <row r="48" spans="1:62" s="51" customFormat="1" ht="15" x14ac:dyDescent="0.15">
      <c r="BF48" s="352"/>
      <c r="BJ48" s="352"/>
    </row>
    <row r="49" spans="1:62" s="51" customFormat="1" ht="36.75" customHeight="1" x14ac:dyDescent="0.15">
      <c r="A49" s="556" t="s">
        <v>145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8"/>
      <c r="AE49" s="559" t="s">
        <v>144</v>
      </c>
      <c r="AF49" s="560"/>
      <c r="AG49" s="560"/>
      <c r="AH49" s="560"/>
      <c r="AI49" s="560"/>
      <c r="AJ49" s="560"/>
      <c r="AK49" s="561"/>
      <c r="AL49" s="559" t="s">
        <v>143</v>
      </c>
      <c r="AM49" s="560"/>
      <c r="AN49" s="560"/>
      <c r="AO49" s="560"/>
      <c r="AP49" s="560"/>
      <c r="AQ49" s="560"/>
      <c r="AR49" s="560"/>
      <c r="AS49" s="561"/>
      <c r="BF49" s="352"/>
      <c r="BJ49" s="352"/>
    </row>
    <row r="50" spans="1:62" x14ac:dyDescent="0.15">
      <c r="A50" s="578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80"/>
      <c r="AE50" s="569" t="s">
        <v>206</v>
      </c>
      <c r="AF50" s="570"/>
      <c r="AG50" s="570"/>
      <c r="AH50" s="570"/>
      <c r="AI50" s="570"/>
      <c r="AJ50" s="570"/>
      <c r="AK50" s="571"/>
      <c r="AL50" s="572"/>
      <c r="AM50" s="573"/>
      <c r="AN50" s="573"/>
      <c r="AO50" s="573"/>
      <c r="AP50" s="573"/>
      <c r="AQ50" s="573"/>
      <c r="AR50" s="573"/>
      <c r="AS50" s="574"/>
    </row>
    <row r="51" spans="1:62" x14ac:dyDescent="0.15">
      <c r="A51" s="581"/>
      <c r="B51" s="582"/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3"/>
      <c r="AE51" s="569" t="s">
        <v>207</v>
      </c>
      <c r="AF51" s="570"/>
      <c r="AG51" s="570"/>
      <c r="AH51" s="570"/>
      <c r="AI51" s="570"/>
      <c r="AJ51" s="570"/>
      <c r="AK51" s="571"/>
      <c r="AL51" s="575"/>
      <c r="AM51" s="576"/>
      <c r="AN51" s="576"/>
      <c r="AO51" s="576"/>
      <c r="AP51" s="576"/>
      <c r="AQ51" s="576"/>
      <c r="AR51" s="576"/>
      <c r="AS51" s="577"/>
    </row>
    <row r="52" spans="1:62" x14ac:dyDescent="0.15">
      <c r="A52" s="581"/>
      <c r="B52" s="582"/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  <c r="AA52" s="582"/>
      <c r="AB52" s="582"/>
      <c r="AC52" s="582"/>
      <c r="AD52" s="583"/>
      <c r="AE52" s="569" t="s">
        <v>209</v>
      </c>
      <c r="AF52" s="570"/>
      <c r="AG52" s="570"/>
      <c r="AH52" s="570"/>
      <c r="AI52" s="570"/>
      <c r="AJ52" s="570"/>
      <c r="AK52" s="571"/>
      <c r="AL52" s="575"/>
      <c r="AM52" s="576"/>
      <c r="AN52" s="576"/>
      <c r="AO52" s="576"/>
      <c r="AP52" s="576"/>
      <c r="AQ52" s="576"/>
      <c r="AR52" s="576"/>
      <c r="AS52" s="577"/>
    </row>
    <row r="53" spans="1:62" x14ac:dyDescent="0.15">
      <c r="A53" s="581"/>
      <c r="B53" s="582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3"/>
      <c r="AE53" s="484" t="s">
        <v>208</v>
      </c>
      <c r="AF53" s="485"/>
      <c r="AG53" s="485"/>
      <c r="AH53" s="485"/>
      <c r="AI53" s="485"/>
      <c r="AJ53" s="485"/>
      <c r="AK53" s="486"/>
      <c r="AL53" s="575"/>
      <c r="AM53" s="576"/>
      <c r="AN53" s="576"/>
      <c r="AO53" s="576"/>
      <c r="AP53" s="576"/>
      <c r="AQ53" s="576"/>
      <c r="AR53" s="576"/>
      <c r="AS53" s="577"/>
    </row>
    <row r="54" spans="1:62" ht="15" x14ac:dyDescent="0.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79" t="s">
        <v>136</v>
      </c>
      <c r="U54" s="61"/>
      <c r="V54" s="61"/>
      <c r="W54" s="61"/>
      <c r="X54" s="61"/>
      <c r="Y54" s="61"/>
      <c r="Z54" s="61"/>
      <c r="AA54" s="61"/>
      <c r="AB54" s="61"/>
      <c r="AC54" s="61"/>
      <c r="AD54" s="62"/>
      <c r="AE54" s="562"/>
      <c r="AF54" s="562"/>
      <c r="AG54" s="562"/>
      <c r="AH54" s="562"/>
      <c r="AI54" s="562"/>
      <c r="AJ54" s="562"/>
      <c r="AK54" s="563"/>
      <c r="AL54" s="564">
        <f>SUM(AL50:AS53)</f>
        <v>0</v>
      </c>
      <c r="AM54" s="565"/>
      <c r="AN54" s="565"/>
      <c r="AO54" s="565"/>
      <c r="AP54" s="565"/>
      <c r="AQ54" s="565"/>
      <c r="AR54" s="565"/>
      <c r="AS54" s="565"/>
    </row>
    <row r="55" spans="1:62" x14ac:dyDescent="0.15">
      <c r="T55" s="58"/>
      <c r="U55" s="58"/>
      <c r="V55" s="58"/>
      <c r="W55" s="58"/>
    </row>
    <row r="56" spans="1:62" ht="15" x14ac:dyDescent="0.15">
      <c r="A56" s="566" t="s">
        <v>146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8"/>
    </row>
    <row r="57" spans="1:62" ht="31.5" customHeight="1" x14ac:dyDescent="0.15">
      <c r="A57" s="80"/>
      <c r="B57" s="482" t="s">
        <v>147</v>
      </c>
      <c r="C57" s="584" t="s">
        <v>160</v>
      </c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5"/>
      <c r="AE57" s="590">
        <f>IFERROR(VLOOKUP(AT57,source_honoraires!$D$10:$V$158,source_honoraires!$T$7,FALSE),0)</f>
        <v>0</v>
      </c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90"/>
      <c r="AS57" s="590"/>
      <c r="AT57" s="2" t="str">
        <f>$BE$5&amp;"A"</f>
        <v>A</v>
      </c>
    </row>
    <row r="58" spans="1:62" ht="31.5" customHeight="1" x14ac:dyDescent="0.15">
      <c r="A58" s="80"/>
      <c r="B58" s="482" t="s">
        <v>148</v>
      </c>
      <c r="C58" s="584" t="s">
        <v>149</v>
      </c>
      <c r="D58" s="584"/>
      <c r="E58" s="584"/>
      <c r="F58" s="584"/>
      <c r="G58" s="584"/>
      <c r="H58" s="584"/>
      <c r="I58" s="584"/>
      <c r="J58" s="584"/>
      <c r="K58" s="584"/>
      <c r="L58" s="584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584"/>
      <c r="AD58" s="483"/>
      <c r="AE58" s="590">
        <f>IFERROR(VLOOKUP(AT58,source_honoraires!$D$10:$V$158,source_honoraires!$T$7,FALSE),0)</f>
        <v>0</v>
      </c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90"/>
      <c r="AS58" s="590"/>
      <c r="AT58" s="2" t="str">
        <f>$BE$5&amp;"B"</f>
        <v>B</v>
      </c>
    </row>
    <row r="59" spans="1:62" ht="31.5" customHeight="1" x14ac:dyDescent="0.15">
      <c r="A59" s="80"/>
      <c r="B59" s="482" t="s">
        <v>150</v>
      </c>
      <c r="C59" s="591" t="s">
        <v>151</v>
      </c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3"/>
      <c r="AE59" s="590" t="e">
        <f>VLOOKUP($BE$5,source_honoraires!$E$10:$X$351,source_honoraires!$X$6,FALSE)</f>
        <v>#N/A</v>
      </c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90"/>
      <c r="AS59" s="590"/>
      <c r="AT59" s="2" t="str">
        <f>$BE$5&amp;"C"</f>
        <v>C</v>
      </c>
    </row>
    <row r="61" spans="1:62" ht="2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6"/>
    </row>
    <row r="62" spans="1:62" x14ac:dyDescent="0.15">
      <c r="A62" s="57"/>
      <c r="B62" s="58" t="s">
        <v>152</v>
      </c>
      <c r="C62" s="58"/>
      <c r="D62" s="58"/>
      <c r="E62" s="58"/>
      <c r="F62" s="58"/>
      <c r="G62" s="58"/>
      <c r="H62" s="58"/>
      <c r="I62" s="589">
        <f>paramètres!B12</f>
        <v>0</v>
      </c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9"/>
    </row>
    <row r="63" spans="1:62" ht="2.25" customHeight="1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9"/>
    </row>
    <row r="64" spans="1:62" x14ac:dyDescent="0.15">
      <c r="A64" s="57"/>
      <c r="B64" s="58" t="s">
        <v>153</v>
      </c>
      <c r="C64" s="58"/>
      <c r="D64" s="58"/>
      <c r="E64" s="58"/>
      <c r="F64" s="58"/>
      <c r="G64" s="343" t="str">
        <f>MID(paramètres!B18,1,1)</f>
        <v/>
      </c>
      <c r="H64" s="344" t="str">
        <f>MID(paramètres!B18,2,1)</f>
        <v/>
      </c>
      <c r="I64" s="344" t="str">
        <f>MID(paramètres!B18,3,1)</f>
        <v/>
      </c>
      <c r="J64" s="344" t="str">
        <f>MID(paramètres!B18,4,1)</f>
        <v/>
      </c>
      <c r="K64" s="344" t="str">
        <f>MID(paramètres!B18,5,1)</f>
        <v/>
      </c>
      <c r="L64" s="345" t="str">
        <f>MID(paramètres!B18,6,1)</f>
        <v/>
      </c>
      <c r="M64" s="346"/>
      <c r="N64" s="344" t="str">
        <f>RIGHT(paramètres!B18,1)</f>
        <v/>
      </c>
      <c r="O64" s="58"/>
      <c r="P64" s="58"/>
      <c r="Q64" s="58"/>
      <c r="R64" s="58"/>
      <c r="S64" s="58"/>
      <c r="T64" s="58"/>
      <c r="U64" s="58"/>
      <c r="V64" s="58"/>
      <c r="W64" s="58"/>
      <c r="X64" s="58" t="s">
        <v>155</v>
      </c>
      <c r="Y64" s="58"/>
      <c r="Z64" s="58"/>
      <c r="AA64" s="589">
        <f>paramètres!B30</f>
        <v>0</v>
      </c>
      <c r="AB64" s="589"/>
      <c r="AC64" s="589"/>
      <c r="AD64" s="589"/>
      <c r="AE64" s="589"/>
      <c r="AF64" s="589"/>
      <c r="AG64" s="589"/>
      <c r="AH64" s="589"/>
      <c r="AI64" s="589"/>
      <c r="AJ64" s="58"/>
      <c r="AK64" s="58"/>
      <c r="AL64" s="58"/>
      <c r="AM64" s="58"/>
      <c r="AN64" s="58"/>
      <c r="AO64" s="58"/>
      <c r="AP64" s="58"/>
      <c r="AQ64" s="58"/>
      <c r="AR64" s="58"/>
      <c r="AS64" s="59"/>
    </row>
    <row r="65" spans="1:45" ht="2.25" customHeight="1" x14ac:dyDescent="0.1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347"/>
      <c r="AB65" s="347"/>
      <c r="AC65" s="347"/>
      <c r="AD65" s="347"/>
      <c r="AE65" s="347"/>
      <c r="AF65" s="347"/>
      <c r="AG65" s="347"/>
      <c r="AH65" s="347"/>
      <c r="AI65" s="347"/>
      <c r="AJ65" s="58"/>
      <c r="AK65" s="58"/>
      <c r="AL65" s="58"/>
      <c r="AM65" s="58"/>
      <c r="AN65" s="58"/>
      <c r="AO65" s="58"/>
      <c r="AP65" s="58"/>
      <c r="AQ65" s="58"/>
      <c r="AR65" s="58"/>
      <c r="AS65" s="59"/>
    </row>
    <row r="66" spans="1:45" x14ac:dyDescent="0.15">
      <c r="A66" s="57"/>
      <c r="B66" s="58" t="s">
        <v>157</v>
      </c>
      <c r="C66" s="58"/>
      <c r="D66" s="58"/>
      <c r="E66" s="58"/>
      <c r="F66" s="58"/>
      <c r="G66" s="588">
        <f>paramètres!B26</f>
        <v>0</v>
      </c>
      <c r="H66" s="588"/>
      <c r="I66" s="588"/>
      <c r="J66" s="346"/>
      <c r="K66" s="346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 t="s">
        <v>15</v>
      </c>
      <c r="Y66" s="58"/>
      <c r="Z66" s="58"/>
      <c r="AA66" s="589">
        <f>paramètres!B28</f>
        <v>0</v>
      </c>
      <c r="AB66" s="589"/>
      <c r="AC66" s="589"/>
      <c r="AD66" s="589"/>
      <c r="AE66" s="589"/>
      <c r="AF66" s="589"/>
      <c r="AG66" s="589"/>
      <c r="AH66" s="589"/>
      <c r="AI66" s="589"/>
      <c r="AJ66" s="58"/>
      <c r="AK66" s="58"/>
      <c r="AL66" s="58"/>
      <c r="AM66" s="58"/>
      <c r="AN66" s="58"/>
      <c r="AO66" s="58"/>
      <c r="AP66" s="58"/>
      <c r="AQ66" s="58"/>
      <c r="AR66" s="58"/>
      <c r="AS66" s="59"/>
    </row>
    <row r="67" spans="1:45" ht="2.25" customHeight="1" x14ac:dyDescent="0.15">
      <c r="A67" s="57"/>
      <c r="B67" s="58"/>
      <c r="C67" s="58"/>
      <c r="D67" s="58"/>
      <c r="E67" s="58"/>
      <c r="F67" s="58"/>
      <c r="G67" s="346"/>
      <c r="H67" s="346"/>
      <c r="I67" s="346"/>
      <c r="J67" s="346"/>
      <c r="K67" s="346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347"/>
      <c r="AB67" s="347"/>
      <c r="AC67" s="347"/>
      <c r="AD67" s="347"/>
      <c r="AE67" s="347"/>
      <c r="AF67" s="347"/>
      <c r="AG67" s="347"/>
      <c r="AH67" s="347"/>
      <c r="AI67" s="347"/>
      <c r="AJ67" s="58"/>
      <c r="AK67" s="58"/>
      <c r="AL67" s="58"/>
      <c r="AM67" s="58"/>
      <c r="AN67" s="58"/>
      <c r="AO67" s="58"/>
      <c r="AP67" s="58"/>
      <c r="AQ67" s="58"/>
      <c r="AR67" s="58"/>
      <c r="AS67" s="59"/>
    </row>
    <row r="68" spans="1:45" x14ac:dyDescent="0.15">
      <c r="A68" s="57"/>
      <c r="B68" s="58" t="s">
        <v>154</v>
      </c>
      <c r="C68" s="58"/>
      <c r="D68" s="58"/>
      <c r="E68" s="58"/>
      <c r="F68" s="58"/>
      <c r="G68" s="588">
        <f>paramètres!B32</f>
        <v>0</v>
      </c>
      <c r="H68" s="588"/>
      <c r="I68" s="588"/>
      <c r="J68" s="588"/>
      <c r="K68" s="58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 t="s">
        <v>156</v>
      </c>
      <c r="Y68" s="58"/>
      <c r="Z68" s="58"/>
      <c r="AA68" s="589">
        <f>paramètres!B34</f>
        <v>0</v>
      </c>
      <c r="AB68" s="589"/>
      <c r="AC68" s="589"/>
      <c r="AD68" s="589"/>
      <c r="AE68" s="589"/>
      <c r="AF68" s="589"/>
      <c r="AG68" s="589"/>
      <c r="AH68" s="589"/>
      <c r="AI68" s="589"/>
      <c r="AJ68" s="58"/>
      <c r="AK68" s="58"/>
      <c r="AL68" s="58"/>
      <c r="AM68" s="58"/>
      <c r="AN68" s="58"/>
      <c r="AO68" s="58"/>
      <c r="AP68" s="58"/>
      <c r="AQ68" s="58"/>
      <c r="AR68" s="58"/>
      <c r="AS68" s="59"/>
    </row>
    <row r="69" spans="1:45" ht="2.25" customHeight="1" x14ac:dyDescent="0.1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2"/>
    </row>
    <row r="70" spans="1:45" ht="2.25" customHeight="1" x14ac:dyDescent="0.15"/>
    <row r="71" spans="1:45" x14ac:dyDescent="0.15">
      <c r="V71" s="2" t="s">
        <v>174</v>
      </c>
      <c r="X71" s="586">
        <f>paramètres!B28</f>
        <v>0</v>
      </c>
      <c r="Y71" s="586"/>
      <c r="Z71" s="586"/>
      <c r="AA71" s="586"/>
      <c r="AB71" s="586"/>
      <c r="AC71" s="586"/>
      <c r="AE71" s="2" t="s">
        <v>175</v>
      </c>
      <c r="AF71" s="587" t="str">
        <f>IF(paramètres!B22&lt;&gt;"",paramètres!B22,"")</f>
        <v/>
      </c>
      <c r="AG71" s="587"/>
      <c r="AH71" s="587"/>
      <c r="AI71" s="587"/>
      <c r="AJ71" s="587"/>
      <c r="AK71" s="587"/>
    </row>
    <row r="73" spans="1:45" ht="15" x14ac:dyDescent="0.15">
      <c r="AC73" s="51" t="s">
        <v>158</v>
      </c>
    </row>
  </sheetData>
  <mergeCells count="89">
    <mergeCell ref="X71:AC71"/>
    <mergeCell ref="AF71:AK71"/>
    <mergeCell ref="I62:AE62"/>
    <mergeCell ref="AA64:AI64"/>
    <mergeCell ref="G66:I66"/>
    <mergeCell ref="AA66:AI66"/>
    <mergeCell ref="G68:K68"/>
    <mergeCell ref="AA68:AI68"/>
    <mergeCell ref="C59:AD59"/>
    <mergeCell ref="AE59:AS59"/>
    <mergeCell ref="A52:AD52"/>
    <mergeCell ref="AE52:AK52"/>
    <mergeCell ref="AL52:AS52"/>
    <mergeCell ref="A53:AD53"/>
    <mergeCell ref="AL53:AS53"/>
    <mergeCell ref="AE54:AK54"/>
    <mergeCell ref="AL54:AS54"/>
    <mergeCell ref="A56:AS56"/>
    <mergeCell ref="C57:AD57"/>
    <mergeCell ref="AE57:AS57"/>
    <mergeCell ref="C58:AC58"/>
    <mergeCell ref="AE58:AS58"/>
    <mergeCell ref="A50:AD50"/>
    <mergeCell ref="AE50:AK50"/>
    <mergeCell ref="AL50:AS50"/>
    <mergeCell ref="A51:AD51"/>
    <mergeCell ref="AE51:AK51"/>
    <mergeCell ref="AL51:AS51"/>
    <mergeCell ref="AH42:AO42"/>
    <mergeCell ref="AH43:AO43"/>
    <mergeCell ref="AH44:AO44"/>
    <mergeCell ref="AH45:AO45"/>
    <mergeCell ref="A49:AD49"/>
    <mergeCell ref="AE49:AK49"/>
    <mergeCell ref="AL49:AS49"/>
    <mergeCell ref="AL41:AS41"/>
    <mergeCell ref="AE33:AK33"/>
    <mergeCell ref="AL33:AS33"/>
    <mergeCell ref="R34:S34"/>
    <mergeCell ref="AE34:AK34"/>
    <mergeCell ref="AL34:AS40"/>
    <mergeCell ref="R35:S35"/>
    <mergeCell ref="AE35:AK35"/>
    <mergeCell ref="R36:S36"/>
    <mergeCell ref="AE36:AK36"/>
    <mergeCell ref="R37:S37"/>
    <mergeCell ref="AE37:AK37"/>
    <mergeCell ref="AE38:AK38"/>
    <mergeCell ref="AE39:AK39"/>
    <mergeCell ref="AE40:AK40"/>
    <mergeCell ref="AE41:AK41"/>
    <mergeCell ref="AE27:AK30"/>
    <mergeCell ref="AL27:AS30"/>
    <mergeCell ref="AE31:AK31"/>
    <mergeCell ref="AL31:AS31"/>
    <mergeCell ref="AE32:AK32"/>
    <mergeCell ref="AL32:AS32"/>
    <mergeCell ref="A23:U23"/>
    <mergeCell ref="AE23:AS23"/>
    <mergeCell ref="AE24:AK24"/>
    <mergeCell ref="AL24:AS24"/>
    <mergeCell ref="AE25:AK26"/>
    <mergeCell ref="AL25:AS26"/>
    <mergeCell ref="H18:M18"/>
    <mergeCell ref="S18:T18"/>
    <mergeCell ref="AC18:AR18"/>
    <mergeCell ref="X20:AB20"/>
    <mergeCell ref="AD20:AH20"/>
    <mergeCell ref="AK20:AR20"/>
    <mergeCell ref="A7:M7"/>
    <mergeCell ref="AC12:AR12"/>
    <mergeCell ref="H14:T14"/>
    <mergeCell ref="AC14:AR14"/>
    <mergeCell ref="D16:G16"/>
    <mergeCell ref="I16:J16"/>
    <mergeCell ref="N16:T16"/>
    <mergeCell ref="AC16:AR16"/>
    <mergeCell ref="BF3:BF4"/>
    <mergeCell ref="A4:M4"/>
    <mergeCell ref="U4:AS4"/>
    <mergeCell ref="A5:M5"/>
    <mergeCell ref="A6:M6"/>
    <mergeCell ref="Z6:AA6"/>
    <mergeCell ref="BE3:BE4"/>
    <mergeCell ref="A1:M1"/>
    <mergeCell ref="A2:M2"/>
    <mergeCell ref="U2:AS2"/>
    <mergeCell ref="A3:M3"/>
    <mergeCell ref="U3:AS3"/>
  </mergeCells>
  <conditionalFormatting sqref="D16:G16 I16:J16 N16:T16 M10:R10 T10 AA68">
    <cfRule type="containsBlanks" dxfId="385" priority="18">
      <formula>LEN(TRIM(D10))=0</formula>
    </cfRule>
  </conditionalFormatting>
  <conditionalFormatting sqref="H18:M18 S18:T18">
    <cfRule type="containsBlanks" dxfId="384" priority="17">
      <formula>LEN(TRIM(H18))=0</formula>
    </cfRule>
  </conditionalFormatting>
  <conditionalFormatting sqref="J20:K20">
    <cfRule type="containsBlanks" dxfId="383" priority="15">
      <formula>LEN(TRIM(J20))=0</formula>
    </cfRule>
  </conditionalFormatting>
  <conditionalFormatting sqref="G12">
    <cfRule type="containsBlanks" dxfId="382" priority="16">
      <formula>LEN(TRIM(G12))=0</formula>
    </cfRule>
  </conditionalFormatting>
  <conditionalFormatting sqref="M20:N20">
    <cfRule type="containsBlanks" dxfId="381" priority="14">
      <formula>LEN(TRIM(M20))=0</formula>
    </cfRule>
  </conditionalFormatting>
  <conditionalFormatting sqref="AI10:AN10">
    <cfRule type="containsBlanks" dxfId="380" priority="13">
      <formula>LEN(TRIM(AI10))=0</formula>
    </cfRule>
  </conditionalFormatting>
  <conditionalFormatting sqref="X20:AB20">
    <cfRule type="containsBlanks" dxfId="379" priority="12">
      <formula>LEN(TRIM(X20))=0</formula>
    </cfRule>
  </conditionalFormatting>
  <conditionalFormatting sqref="AD20">
    <cfRule type="containsBlanks" dxfId="378" priority="11">
      <formula>LEN(TRIM(AD20))=0</formula>
    </cfRule>
  </conditionalFormatting>
  <conditionalFormatting sqref="AK20:AR20">
    <cfRule type="containsBlanks" dxfId="377" priority="10">
      <formula>LEN(TRIM(AK20))=0</formula>
    </cfRule>
  </conditionalFormatting>
  <conditionalFormatting sqref="AC12:AR12 AC14:AR14 AC18:AR18 AC16:AR16">
    <cfRule type="containsBlanks" dxfId="376" priority="9">
      <formula>LEN(TRIM(AC12))=0</formula>
    </cfRule>
  </conditionalFormatting>
  <conditionalFormatting sqref="H14:T14">
    <cfRule type="containsBlanks" dxfId="375" priority="8">
      <formula>LEN(TRIM(H14))=0</formula>
    </cfRule>
  </conditionalFormatting>
  <conditionalFormatting sqref="AP10">
    <cfRule type="containsBlanks" dxfId="374" priority="7">
      <formula>LEN(TRIM(AP10))=0</formula>
    </cfRule>
  </conditionalFormatting>
  <conditionalFormatting sqref="G64:L64">
    <cfRule type="containsBlanks" dxfId="373" priority="6">
      <formula>LEN(TRIM(G64))=0</formula>
    </cfRule>
  </conditionalFormatting>
  <conditionalFormatting sqref="N64">
    <cfRule type="containsBlanks" dxfId="372" priority="5">
      <formula>LEN(TRIM(N64))=0</formula>
    </cfRule>
  </conditionalFormatting>
  <conditionalFormatting sqref="G66:I66 G68:K68">
    <cfRule type="containsBlanks" dxfId="371" priority="4">
      <formula>LEN(TRIM(G66))=0</formula>
    </cfRule>
  </conditionalFormatting>
  <conditionalFormatting sqref="I62:AE62">
    <cfRule type="containsBlanks" dxfId="370" priority="3">
      <formula>LEN(TRIM(I62))=0</formula>
    </cfRule>
  </conditionalFormatting>
  <conditionalFormatting sqref="AA64:AI64 AA66:AI66">
    <cfRule type="containsBlanks" dxfId="369" priority="2">
      <formula>LEN(TRIM(AA64))=0</formula>
    </cfRule>
  </conditionalFormatting>
  <conditionalFormatting sqref="Z6:AA6">
    <cfRule type="containsBlanks" dxfId="368" priority="1">
      <formula>LEN(TRIM(Z6))=0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84" orientation="portrait" r:id="rId1"/>
  <headerFooter>
    <oddHeader>&amp;R&amp;"Geneva,Gras"&amp;12ID19</oddHeader>
    <oddFooter>&amp;L_____________________________
(1) Célibataire, marié, veuf, divorcé.
(2) Inclure la période des congés.&amp;R
Mis au format Excel par : www.impots-et-taxes.com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BJ73"/>
  <sheetViews>
    <sheetView showGridLines="0" showZeros="0" workbookViewId="0">
      <selection activeCell="BE50" sqref="BE50"/>
    </sheetView>
  </sheetViews>
  <sheetFormatPr baseColWidth="10" defaultColWidth="3.6640625" defaultRowHeight="14" x14ac:dyDescent="0.15"/>
  <cols>
    <col min="1" max="1" width="0.6640625" style="2" customWidth="1"/>
    <col min="2" max="2" width="3.6640625" style="2" bestFit="1" customWidth="1"/>
    <col min="3" max="6" width="3.6640625" style="2"/>
    <col min="7" max="7" width="3.6640625" style="2" customWidth="1"/>
    <col min="8" max="9" width="3.6640625" style="2"/>
    <col min="10" max="11" width="2.83203125" style="2" customWidth="1"/>
    <col min="12" max="12" width="4.5" style="2" customWidth="1"/>
    <col min="13" max="20" width="2.6640625" style="2" customWidth="1"/>
    <col min="21" max="21" width="0.5" style="2" customWidth="1"/>
    <col min="22" max="22" width="0.83203125" style="2" customWidth="1"/>
    <col min="23" max="29" width="3.1640625" style="2" customWidth="1"/>
    <col min="30" max="30" width="1.1640625" style="2" customWidth="1"/>
    <col min="31" max="34" width="3.1640625" style="2" customWidth="1"/>
    <col min="35" max="44" width="2.6640625" style="2" customWidth="1"/>
    <col min="45" max="45" width="0.6640625" style="2" customWidth="1"/>
    <col min="46" max="46" width="3.6640625" style="2" hidden="1" customWidth="1"/>
    <col min="47" max="56" width="3.6640625" style="2"/>
    <col min="57" max="57" width="28.6640625" style="2" bestFit="1" customWidth="1"/>
    <col min="58" max="58" width="5.5" style="349" hidden="1" customWidth="1"/>
    <col min="59" max="61" width="0" style="2" hidden="1" customWidth="1"/>
    <col min="62" max="62" width="3" style="349" hidden="1" customWidth="1"/>
    <col min="63" max="16384" width="3.6640625" style="2"/>
  </cols>
  <sheetData>
    <row r="1" spans="1:62" ht="16" x14ac:dyDescent="0.15">
      <c r="A1" s="523" t="s">
        <v>28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"/>
      <c r="O1" s="52"/>
      <c r="P1" s="52"/>
      <c r="AM1" s="53"/>
    </row>
    <row r="2" spans="1:62" s="53" customFormat="1" ht="15" thickBot="1" x14ac:dyDescent="0.2">
      <c r="A2" s="522" t="s">
        <v>104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3"/>
      <c r="O2" s="3"/>
      <c r="P2" s="3"/>
      <c r="U2" s="522" t="s">
        <v>106</v>
      </c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BF2" s="350"/>
      <c r="BJ2" s="350"/>
    </row>
    <row r="3" spans="1:62" s="53" customFormat="1" ht="13.5" customHeight="1" x14ac:dyDescent="0.15">
      <c r="A3" s="522" t="s">
        <v>159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3"/>
      <c r="O3" s="3"/>
      <c r="P3" s="3"/>
      <c r="U3" s="522" t="s">
        <v>107</v>
      </c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BE3" s="518" t="s">
        <v>303</v>
      </c>
      <c r="BF3" s="516" t="s">
        <v>290</v>
      </c>
      <c r="BJ3" s="354" t="str">
        <f>paramètres!E6</f>
        <v>00</v>
      </c>
    </row>
    <row r="4" spans="1:62" ht="15" x14ac:dyDescent="0.15">
      <c r="A4" s="522" t="s">
        <v>105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"/>
      <c r="O4" s="52"/>
      <c r="P4" s="52"/>
      <c r="U4" s="522" t="s">
        <v>108</v>
      </c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BE4" s="519"/>
      <c r="BF4" s="517"/>
      <c r="BJ4" s="354" t="str">
        <f>paramètres!E7</f>
        <v/>
      </c>
    </row>
    <row r="5" spans="1:62" ht="15" thickBot="1" x14ac:dyDescent="0.2">
      <c r="A5" s="522" t="s">
        <v>33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3"/>
      <c r="O5" s="3"/>
      <c r="P5" s="3"/>
      <c r="BE5" s="366"/>
      <c r="BF5" s="351">
        <f>BE5</f>
        <v>0</v>
      </c>
    </row>
    <row r="6" spans="1:62" x14ac:dyDescent="0.15">
      <c r="A6" s="524" t="s">
        <v>109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3"/>
      <c r="O6" s="3"/>
      <c r="P6" s="3"/>
      <c r="V6" s="4" t="s">
        <v>112</v>
      </c>
      <c r="W6" s="4"/>
      <c r="X6" s="4"/>
      <c r="Y6" s="4"/>
      <c r="Z6" s="525">
        <f>paramètres!B20</f>
        <v>0</v>
      </c>
      <c r="AA6" s="525"/>
      <c r="AB6" s="4" t="s">
        <v>111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62" x14ac:dyDescent="0.15">
      <c r="A7" s="524" t="s">
        <v>110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3"/>
      <c r="O7" s="3"/>
      <c r="P7" s="3"/>
    </row>
    <row r="8" spans="1:62" ht="19.5" customHeight="1" x14ac:dyDescent="0.15"/>
    <row r="9" spans="1:62" ht="3" customHeight="1" x14ac:dyDescent="0.1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  <c r="V9" s="5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6"/>
    </row>
    <row r="10" spans="1:62" x14ac:dyDescent="0.15">
      <c r="A10" s="57"/>
      <c r="B10" s="425" t="s">
        <v>113</v>
      </c>
      <c r="C10" s="426"/>
      <c r="D10" s="425"/>
      <c r="E10" s="425"/>
      <c r="F10" s="425"/>
      <c r="G10" s="425"/>
      <c r="H10" s="425"/>
      <c r="I10" s="425"/>
      <c r="J10" s="425"/>
      <c r="K10" s="425"/>
      <c r="L10" s="425" t="s">
        <v>20</v>
      </c>
      <c r="M10" s="427" t="str">
        <f>LEFT(BE5,1)</f>
        <v/>
      </c>
      <c r="N10" s="428" t="str">
        <f>MID(BE5,2,1)</f>
        <v/>
      </c>
      <c r="O10" s="428" t="str">
        <f>MID(BE5,3,1)</f>
        <v/>
      </c>
      <c r="P10" s="428" t="str">
        <f>MID(BE5,4,1)</f>
        <v/>
      </c>
      <c r="Q10" s="428" t="str">
        <f>MID(BE5,5,1)</f>
        <v/>
      </c>
      <c r="R10" s="429" t="str">
        <f>MID(BE5,6,1)</f>
        <v/>
      </c>
      <c r="S10" s="430"/>
      <c r="T10" s="431" t="str">
        <f>+MID(BE5,7,1)</f>
        <v/>
      </c>
      <c r="U10" s="59"/>
      <c r="V10" s="57"/>
      <c r="W10" s="58" t="s">
        <v>118</v>
      </c>
      <c r="X10" s="58"/>
      <c r="Y10" s="58"/>
      <c r="Z10" s="58"/>
      <c r="AA10" s="58"/>
      <c r="AB10" s="58"/>
      <c r="AC10" s="58"/>
      <c r="AD10" s="58"/>
      <c r="AE10" s="58" t="s">
        <v>20</v>
      </c>
      <c r="AF10" s="58"/>
      <c r="AG10" s="58"/>
      <c r="AH10" s="58"/>
      <c r="AI10" s="92"/>
      <c r="AJ10" s="93"/>
      <c r="AK10" s="93"/>
      <c r="AL10" s="93"/>
      <c r="AM10" s="93"/>
      <c r="AN10" s="94"/>
      <c r="AO10" s="65"/>
      <c r="AP10" s="93"/>
      <c r="AQ10" s="65"/>
      <c r="AR10" s="65"/>
      <c r="AS10" s="63"/>
    </row>
    <row r="11" spans="1:62" ht="2.25" customHeight="1" x14ac:dyDescent="0.15">
      <c r="A11" s="57"/>
      <c r="B11" s="425"/>
      <c r="C11" s="426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59"/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9"/>
    </row>
    <row r="12" spans="1:62" x14ac:dyDescent="0.15">
      <c r="A12" s="57"/>
      <c r="B12" s="425" t="s">
        <v>114</v>
      </c>
      <c r="C12" s="426"/>
      <c r="D12" s="425"/>
      <c r="E12" s="425"/>
      <c r="F12" s="425"/>
      <c r="G12" s="432" t="e">
        <f>VLOOKUP($BE$5,source_honoraires!$E$10:$V$351,source_honoraires!$F$6,FALSE)&amp;" "&amp;VLOOKUP($BE$5,source_honoraires!$E$10:$V$351,source_honoraires!$G$6,FALSE)</f>
        <v>#N/A</v>
      </c>
      <c r="H12" s="426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59"/>
      <c r="V12" s="57"/>
      <c r="W12" s="58" t="s">
        <v>122</v>
      </c>
      <c r="X12" s="58"/>
      <c r="Y12" s="58"/>
      <c r="Z12" s="58"/>
      <c r="AA12" s="58"/>
      <c r="AB12" s="58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9"/>
    </row>
    <row r="13" spans="1:62" ht="2.25" customHeight="1" x14ac:dyDescent="0.15">
      <c r="A13" s="57"/>
      <c r="B13" s="425"/>
      <c r="C13" s="426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59"/>
      <c r="V13" s="57"/>
      <c r="W13" s="58"/>
      <c r="X13" s="58"/>
      <c r="Y13" s="58"/>
      <c r="Z13" s="58"/>
      <c r="AA13" s="58"/>
      <c r="AB13" s="58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59"/>
    </row>
    <row r="14" spans="1:62" x14ac:dyDescent="0.15">
      <c r="A14" s="57"/>
      <c r="B14" s="425" t="s">
        <v>21</v>
      </c>
      <c r="C14" s="426"/>
      <c r="D14" s="425"/>
      <c r="E14" s="425"/>
      <c r="F14" s="425"/>
      <c r="G14" s="425"/>
      <c r="H14" s="527" t="e">
        <f>VLOOKUP($BE$5,source_honoraires!$E$10:$V$351,source_honoraires!$I$6,FALSE)</f>
        <v>#N/A</v>
      </c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9"/>
      <c r="V14" s="57"/>
      <c r="W14" s="58" t="s">
        <v>121</v>
      </c>
      <c r="X14" s="58"/>
      <c r="Y14" s="58"/>
      <c r="Z14" s="58"/>
      <c r="AA14" s="58"/>
      <c r="AB14" s="58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9"/>
    </row>
    <row r="15" spans="1:62" ht="2.25" customHeight="1" x14ac:dyDescent="0.15">
      <c r="A15" s="57"/>
      <c r="B15" s="425"/>
      <c r="C15" s="426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59"/>
      <c r="V15" s="57"/>
      <c r="W15" s="58"/>
      <c r="X15" s="58"/>
      <c r="Y15" s="58"/>
      <c r="Z15" s="58"/>
      <c r="AA15" s="58"/>
      <c r="AB15" s="58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59"/>
    </row>
    <row r="16" spans="1:62" x14ac:dyDescent="0.15">
      <c r="A16" s="57"/>
      <c r="B16" s="425" t="s">
        <v>8</v>
      </c>
      <c r="C16" s="426"/>
      <c r="D16" s="527" t="e">
        <f>VLOOKUP($BE$5,source_honoraires!$E$10:$V$351,source_honoraires!$K$6,FALSE)</f>
        <v>#N/A</v>
      </c>
      <c r="E16" s="527"/>
      <c r="F16" s="527"/>
      <c r="G16" s="527"/>
      <c r="H16" s="425" t="s">
        <v>18</v>
      </c>
      <c r="I16" s="527" t="e">
        <f>VLOOKUP($BE$5,source_honoraires!$E$10:$V$351,source_honoraires!$L$6,FALSE)</f>
        <v>#N/A</v>
      </c>
      <c r="J16" s="527"/>
      <c r="K16" s="433"/>
      <c r="L16" s="425" t="s">
        <v>15</v>
      </c>
      <c r="M16" s="425"/>
      <c r="N16" s="527" t="e">
        <f>VLOOKUP($BE$5,source_honoraires!$E$10:$V$351,source_honoraires!$M$6,FALSE)</f>
        <v>#N/A</v>
      </c>
      <c r="O16" s="527"/>
      <c r="P16" s="527"/>
      <c r="Q16" s="527"/>
      <c r="R16" s="527"/>
      <c r="S16" s="527"/>
      <c r="T16" s="527"/>
      <c r="U16" s="59"/>
      <c r="V16" s="57"/>
      <c r="W16" s="58" t="s">
        <v>120</v>
      </c>
      <c r="X16" s="58"/>
      <c r="Y16" s="58"/>
      <c r="Z16" s="58"/>
      <c r="AA16" s="58"/>
      <c r="AB16" s="58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9"/>
    </row>
    <row r="17" spans="1:62" ht="2.25" customHeight="1" x14ac:dyDescent="0.15">
      <c r="A17" s="57"/>
      <c r="B17" s="425"/>
      <c r="C17" s="426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59"/>
      <c r="V17" s="57"/>
      <c r="W17" s="58"/>
      <c r="X17" s="58"/>
      <c r="Y17" s="58"/>
      <c r="Z17" s="58"/>
      <c r="AA17" s="58"/>
      <c r="AB17" s="58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59"/>
    </row>
    <row r="18" spans="1:62" x14ac:dyDescent="0.15">
      <c r="A18" s="57"/>
      <c r="B18" s="425" t="s">
        <v>161</v>
      </c>
      <c r="C18" s="426"/>
      <c r="D18" s="425"/>
      <c r="E18" s="425"/>
      <c r="F18" s="425"/>
      <c r="G18" s="425"/>
      <c r="H18" s="527"/>
      <c r="I18" s="527"/>
      <c r="J18" s="527"/>
      <c r="K18" s="527"/>
      <c r="L18" s="527"/>
      <c r="M18" s="527"/>
      <c r="N18" s="425" t="s">
        <v>115</v>
      </c>
      <c r="O18" s="426"/>
      <c r="P18" s="425"/>
      <c r="Q18" s="425"/>
      <c r="R18" s="425"/>
      <c r="S18" s="528"/>
      <c r="T18" s="528"/>
      <c r="U18" s="59"/>
      <c r="V18" s="57"/>
      <c r="W18" s="58" t="s">
        <v>123</v>
      </c>
      <c r="X18" s="58"/>
      <c r="Y18" s="58"/>
      <c r="Z18" s="58"/>
      <c r="AA18" s="58"/>
      <c r="AB18" s="58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9"/>
    </row>
    <row r="19" spans="1:62" ht="2.25" customHeight="1" x14ac:dyDescent="0.15">
      <c r="A19" s="57"/>
      <c r="B19" s="425"/>
      <c r="C19" s="426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59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</row>
    <row r="20" spans="1:62" x14ac:dyDescent="0.15">
      <c r="A20" s="57"/>
      <c r="B20" s="425" t="s">
        <v>116</v>
      </c>
      <c r="C20" s="426"/>
      <c r="D20" s="425"/>
      <c r="E20" s="425"/>
      <c r="F20" s="425"/>
      <c r="G20" s="425"/>
      <c r="H20" s="425"/>
      <c r="I20" s="425" t="s">
        <v>27</v>
      </c>
      <c r="J20" s="434" t="e">
        <f>IF(VLOOKUP($BE$5,source_honoraires!$E$10:$V$351,source_honoraires!$O$6,FALSE)&lt;10,"0"&amp;VLOOKUP($BE$5,source_honoraires!$E$10:$V$351,source_honoraires!$O$6,FALSE),VLOOKUP($BE$5,source_honoraires!$E$10:$V$351,source_honoraires!$O$6,FALSE))</f>
        <v>#N/A</v>
      </c>
      <c r="K20" s="435" t="e">
        <f>IF(VLOOKUP($BE$5,source_honoraires!$E$10:$V$351,source_honoraires!$P$6,FALSE)&lt;10,"0"&amp;VLOOKUP($BE$5,source_honoraires!$E$10:$V$351,source_honoraires!$P$6,FALSE),VLOOKUP($BE$5,source_honoraires!$E$10:$V$351,source_honoraires!$P$6,FALSE))</f>
        <v>#N/A</v>
      </c>
      <c r="L20" s="430" t="s">
        <v>117</v>
      </c>
      <c r="M20" s="434" t="e">
        <f>VLOOKUP($BE$5,source_honoraires!$E$10:$V$351,source_honoraires!$Q$6,FALSE)</f>
        <v>#N/A</v>
      </c>
      <c r="N20" s="435" t="e">
        <f>VLOOKUP($BE$5,source_honoraires!$E$10:$V$351,source_honoraires!$R$6,FALSE)</f>
        <v>#N/A</v>
      </c>
      <c r="O20" s="436" t="s">
        <v>66</v>
      </c>
      <c r="P20" s="425"/>
      <c r="Q20" s="425"/>
      <c r="R20" s="425"/>
      <c r="S20" s="425"/>
      <c r="T20" s="425"/>
      <c r="U20" s="59"/>
      <c r="V20" s="57"/>
      <c r="W20" s="58" t="s">
        <v>8</v>
      </c>
      <c r="X20" s="529"/>
      <c r="Y20" s="529"/>
      <c r="Z20" s="529"/>
      <c r="AA20" s="529"/>
      <c r="AB20" s="529"/>
      <c r="AC20" s="58" t="s">
        <v>18</v>
      </c>
      <c r="AD20" s="526"/>
      <c r="AE20" s="526"/>
      <c r="AF20" s="526"/>
      <c r="AG20" s="526"/>
      <c r="AH20" s="526"/>
      <c r="AI20" s="58" t="s">
        <v>15</v>
      </c>
      <c r="AJ20" s="58"/>
      <c r="AK20" s="526"/>
      <c r="AL20" s="526"/>
      <c r="AM20" s="526"/>
      <c r="AN20" s="526"/>
      <c r="AO20" s="526"/>
      <c r="AP20" s="526"/>
      <c r="AQ20" s="526"/>
      <c r="AR20" s="526"/>
      <c r="AS20" s="59"/>
    </row>
    <row r="21" spans="1:62" ht="5.25" customHeight="1" x14ac:dyDescent="0.15">
      <c r="A21" s="60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62"/>
      <c r="V21" s="60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2"/>
    </row>
    <row r="23" spans="1:62" s="53" customFormat="1" ht="15" customHeight="1" x14ac:dyDescent="0.15">
      <c r="A23" s="530" t="s">
        <v>119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64"/>
      <c r="W23" s="64"/>
      <c r="X23" s="64"/>
      <c r="Y23" s="64"/>
      <c r="Z23" s="64"/>
      <c r="AA23" s="64"/>
      <c r="AB23" s="64"/>
      <c r="AC23" s="64"/>
      <c r="AD23" s="64"/>
      <c r="AE23" s="532" t="s">
        <v>12</v>
      </c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4"/>
      <c r="BF23" s="350"/>
      <c r="BJ23" s="350"/>
    </row>
    <row r="24" spans="1:62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32" t="s">
        <v>22</v>
      </c>
      <c r="AF24" s="533"/>
      <c r="AG24" s="533"/>
      <c r="AH24" s="533"/>
      <c r="AI24" s="533"/>
      <c r="AJ24" s="533"/>
      <c r="AK24" s="534"/>
      <c r="AL24" s="532" t="s">
        <v>23</v>
      </c>
      <c r="AM24" s="533"/>
      <c r="AN24" s="533"/>
      <c r="AO24" s="533"/>
      <c r="AP24" s="533"/>
      <c r="AQ24" s="533"/>
      <c r="AR24" s="533"/>
      <c r="AS24" s="534"/>
    </row>
    <row r="25" spans="1:62" ht="20.25" customHeight="1" x14ac:dyDescent="0.15">
      <c r="A25" s="57"/>
      <c r="B25" s="70" t="s">
        <v>124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</row>
    <row r="26" spans="1:62" ht="15" x14ac:dyDescent="0.15">
      <c r="A26" s="57"/>
      <c r="B26" s="70" t="s">
        <v>125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</row>
    <row r="27" spans="1:62" x14ac:dyDescent="0.15">
      <c r="A27" s="57"/>
      <c r="B27" s="71" t="s">
        <v>126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36"/>
      <c r="AF27" s="537"/>
      <c r="AG27" s="537"/>
      <c r="AH27" s="537"/>
      <c r="AI27" s="537"/>
      <c r="AJ27" s="537"/>
      <c r="AK27" s="538"/>
      <c r="AL27" s="536"/>
      <c r="AM27" s="537"/>
      <c r="AN27" s="537"/>
      <c r="AO27" s="537"/>
      <c r="AP27" s="537"/>
      <c r="AQ27" s="537"/>
      <c r="AR27" s="537"/>
      <c r="AS27" s="538"/>
    </row>
    <row r="28" spans="1:62" x14ac:dyDescent="0.15">
      <c r="A28" s="57"/>
      <c r="B28" s="71" t="s">
        <v>127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39"/>
      <c r="AF28" s="540"/>
      <c r="AG28" s="540"/>
      <c r="AH28" s="540"/>
      <c r="AI28" s="540"/>
      <c r="AJ28" s="540"/>
      <c r="AK28" s="541"/>
      <c r="AL28" s="539"/>
      <c r="AM28" s="540"/>
      <c r="AN28" s="540"/>
      <c r="AO28" s="540"/>
      <c r="AP28" s="540"/>
      <c r="AQ28" s="540"/>
      <c r="AR28" s="540"/>
      <c r="AS28" s="541"/>
    </row>
    <row r="29" spans="1:62" x14ac:dyDescent="0.15">
      <c r="A29" s="57"/>
      <c r="B29" s="71" t="s">
        <v>142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39"/>
      <c r="AF29" s="540"/>
      <c r="AG29" s="540"/>
      <c r="AH29" s="540"/>
      <c r="AI29" s="540"/>
      <c r="AJ29" s="540"/>
      <c r="AK29" s="541"/>
      <c r="AL29" s="539"/>
      <c r="AM29" s="540"/>
      <c r="AN29" s="540"/>
      <c r="AO29" s="540"/>
      <c r="AP29" s="540"/>
      <c r="AQ29" s="540"/>
      <c r="AR29" s="540"/>
      <c r="AS29" s="541"/>
    </row>
    <row r="30" spans="1:62" ht="7.5" customHeight="1" x14ac:dyDescent="0.15">
      <c r="A30" s="57"/>
      <c r="B30" s="58"/>
      <c r="C30" s="7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42"/>
      <c r="AF30" s="543"/>
      <c r="AG30" s="543"/>
      <c r="AH30" s="543"/>
      <c r="AI30" s="543"/>
      <c r="AJ30" s="543"/>
      <c r="AK30" s="544"/>
      <c r="AL30" s="542"/>
      <c r="AM30" s="543"/>
      <c r="AN30" s="543"/>
      <c r="AO30" s="543"/>
      <c r="AP30" s="543"/>
      <c r="AQ30" s="543"/>
      <c r="AR30" s="543"/>
      <c r="AS30" s="544"/>
    </row>
    <row r="31" spans="1:62" s="51" customFormat="1" ht="15" x14ac:dyDescent="0.15">
      <c r="A31" s="72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110" t="s">
        <v>179</v>
      </c>
      <c r="Q31" s="111" t="str">
        <f>RIGHT(Z6,2)</f>
        <v>0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BF31" s="352"/>
      <c r="BJ31" s="352"/>
    </row>
    <row r="32" spans="1:62" s="52" customFormat="1" ht="15" x14ac:dyDescent="0.1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 t="s">
        <v>136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546"/>
      <c r="AF32" s="546"/>
      <c r="AG32" s="546"/>
      <c r="AH32" s="546"/>
      <c r="AI32" s="546"/>
      <c r="AJ32" s="546"/>
      <c r="AK32" s="546"/>
      <c r="AL32" s="546"/>
      <c r="AM32" s="546"/>
      <c r="AN32" s="546"/>
      <c r="AO32" s="546"/>
      <c r="AP32" s="546"/>
      <c r="AQ32" s="546"/>
      <c r="AR32" s="546"/>
      <c r="AS32" s="546"/>
      <c r="BF32" s="353"/>
      <c r="BJ32" s="353"/>
    </row>
    <row r="33" spans="1:62" s="51" customFormat="1" ht="15" x14ac:dyDescent="0.15">
      <c r="A33" s="72"/>
      <c r="B33" s="70"/>
      <c r="C33" s="70"/>
      <c r="D33" s="70" t="s">
        <v>132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BF33" s="352"/>
      <c r="BJ33" s="352"/>
    </row>
    <row r="34" spans="1:62" s="51" customFormat="1" ht="15" x14ac:dyDescent="0.15">
      <c r="A34" s="72"/>
      <c r="B34" s="70"/>
      <c r="C34" s="70"/>
      <c r="D34" s="70"/>
      <c r="E34" s="70"/>
      <c r="F34" s="70"/>
      <c r="G34" s="70"/>
      <c r="H34" s="66" t="s">
        <v>128</v>
      </c>
      <c r="I34" s="70" t="s">
        <v>16</v>
      </c>
      <c r="J34" s="70"/>
      <c r="K34" s="70"/>
      <c r="L34" s="70"/>
      <c r="M34" s="70"/>
      <c r="N34" s="70"/>
      <c r="O34" s="70"/>
      <c r="P34" s="70"/>
      <c r="Q34" s="70"/>
      <c r="R34" s="549">
        <v>0.06</v>
      </c>
      <c r="S34" s="549"/>
      <c r="T34" s="70" t="s">
        <v>131</v>
      </c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535"/>
      <c r="AF34" s="535"/>
      <c r="AG34" s="535"/>
      <c r="AH34" s="535"/>
      <c r="AI34" s="535"/>
      <c r="AJ34" s="535"/>
      <c r="AK34" s="535"/>
      <c r="AL34" s="550"/>
      <c r="AM34" s="551"/>
      <c r="AN34" s="551"/>
      <c r="AO34" s="551"/>
      <c r="AP34" s="551"/>
      <c r="AQ34" s="551"/>
      <c r="AR34" s="551"/>
      <c r="AS34" s="552"/>
      <c r="BF34" s="352"/>
      <c r="BJ34" s="352"/>
    </row>
    <row r="35" spans="1:62" s="51" customFormat="1" ht="15" x14ac:dyDescent="0.15">
      <c r="A35" s="72"/>
      <c r="B35" s="70"/>
      <c r="C35" s="70"/>
      <c r="D35" s="70"/>
      <c r="E35" s="70"/>
      <c r="F35" s="70"/>
      <c r="G35" s="70"/>
      <c r="H35" s="66" t="s">
        <v>128</v>
      </c>
      <c r="I35" s="70" t="s">
        <v>129</v>
      </c>
      <c r="J35" s="70"/>
      <c r="K35" s="70"/>
      <c r="L35" s="70"/>
      <c r="M35" s="70"/>
      <c r="N35" s="70"/>
      <c r="O35" s="70"/>
      <c r="P35" s="70"/>
      <c r="Q35" s="70"/>
      <c r="R35" s="549">
        <v>0.05</v>
      </c>
      <c r="S35" s="549"/>
      <c r="T35" s="70" t="s">
        <v>131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535"/>
      <c r="AF35" s="535"/>
      <c r="AG35" s="535"/>
      <c r="AH35" s="535"/>
      <c r="AI35" s="535"/>
      <c r="AJ35" s="535"/>
      <c r="AK35" s="535"/>
      <c r="AL35" s="553"/>
      <c r="AM35" s="547"/>
      <c r="AN35" s="547"/>
      <c r="AO35" s="547"/>
      <c r="AP35" s="547"/>
      <c r="AQ35" s="547"/>
      <c r="AR35" s="547"/>
      <c r="AS35" s="548"/>
      <c r="BF35" s="352"/>
      <c r="BJ35" s="352"/>
    </row>
    <row r="36" spans="1:62" s="51" customFormat="1" ht="15" x14ac:dyDescent="0.15">
      <c r="A36" s="72"/>
      <c r="B36" s="70"/>
      <c r="C36" s="70"/>
      <c r="D36" s="70"/>
      <c r="E36" s="70"/>
      <c r="F36" s="70"/>
      <c r="G36" s="70"/>
      <c r="H36" s="66" t="s">
        <v>128</v>
      </c>
      <c r="I36" s="70" t="s">
        <v>17</v>
      </c>
      <c r="J36" s="70"/>
      <c r="K36" s="70"/>
      <c r="L36" s="70"/>
      <c r="M36" s="70"/>
      <c r="N36" s="70"/>
      <c r="O36" s="70"/>
      <c r="P36" s="70"/>
      <c r="Q36" s="70"/>
      <c r="R36" s="549">
        <v>0.05</v>
      </c>
      <c r="S36" s="549"/>
      <c r="T36" s="70" t="s">
        <v>131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535"/>
      <c r="AF36" s="535"/>
      <c r="AG36" s="535"/>
      <c r="AH36" s="535"/>
      <c r="AI36" s="535"/>
      <c r="AJ36" s="535"/>
      <c r="AK36" s="535"/>
      <c r="AL36" s="553"/>
      <c r="AM36" s="547"/>
      <c r="AN36" s="547"/>
      <c r="AO36" s="547"/>
      <c r="AP36" s="547"/>
      <c r="AQ36" s="547"/>
      <c r="AR36" s="547"/>
      <c r="AS36" s="548"/>
      <c r="BF36" s="352"/>
      <c r="BJ36" s="352"/>
    </row>
    <row r="37" spans="1:62" s="51" customFormat="1" ht="15" x14ac:dyDescent="0.15">
      <c r="A37" s="72"/>
      <c r="B37" s="70"/>
      <c r="C37" s="70"/>
      <c r="D37" s="70"/>
      <c r="E37" s="70"/>
      <c r="F37" s="70"/>
      <c r="G37" s="70"/>
      <c r="H37" s="66" t="s">
        <v>128</v>
      </c>
      <c r="I37" s="70" t="s">
        <v>130</v>
      </c>
      <c r="J37" s="70"/>
      <c r="K37" s="70"/>
      <c r="L37" s="70"/>
      <c r="M37" s="70"/>
      <c r="N37" s="70"/>
      <c r="O37" s="70"/>
      <c r="P37" s="70"/>
      <c r="Q37" s="70"/>
      <c r="R37" s="549">
        <v>0.25</v>
      </c>
      <c r="S37" s="549"/>
      <c r="T37" s="70" t="s">
        <v>131</v>
      </c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535"/>
      <c r="AF37" s="535"/>
      <c r="AG37" s="535"/>
      <c r="AH37" s="535"/>
      <c r="AI37" s="535"/>
      <c r="AJ37" s="535"/>
      <c r="AK37" s="535"/>
      <c r="AL37" s="553"/>
      <c r="AM37" s="547"/>
      <c r="AN37" s="547"/>
      <c r="AO37" s="547"/>
      <c r="AP37" s="547"/>
      <c r="AQ37" s="547"/>
      <c r="AR37" s="547"/>
      <c r="AS37" s="548"/>
      <c r="BF37" s="352"/>
      <c r="BJ37" s="352"/>
    </row>
    <row r="38" spans="1:62" s="51" customFormat="1" ht="15" x14ac:dyDescent="0.15">
      <c r="A38" s="72"/>
      <c r="B38" s="70"/>
      <c r="C38" s="70"/>
      <c r="D38" s="70"/>
      <c r="E38" s="70"/>
      <c r="F38" s="70"/>
      <c r="G38" s="70"/>
      <c r="H38" s="70"/>
      <c r="I38" s="58" t="s">
        <v>133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535"/>
      <c r="AF38" s="535"/>
      <c r="AG38" s="535"/>
      <c r="AH38" s="535"/>
      <c r="AI38" s="535"/>
      <c r="AJ38" s="535"/>
      <c r="AK38" s="535"/>
      <c r="AL38" s="553"/>
      <c r="AM38" s="547"/>
      <c r="AN38" s="547"/>
      <c r="AO38" s="547"/>
      <c r="AP38" s="547"/>
      <c r="AQ38" s="547"/>
      <c r="AR38" s="547"/>
      <c r="AS38" s="548"/>
      <c r="BF38" s="352"/>
      <c r="BJ38" s="352"/>
    </row>
    <row r="39" spans="1:62" s="51" customFormat="1" ht="15" x14ac:dyDescent="0.15">
      <c r="A39" s="72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535"/>
      <c r="AF39" s="535"/>
      <c r="AG39" s="535"/>
      <c r="AH39" s="535"/>
      <c r="AI39" s="535"/>
      <c r="AJ39" s="535"/>
      <c r="AK39" s="535"/>
      <c r="AL39" s="553"/>
      <c r="AM39" s="547"/>
      <c r="AN39" s="547"/>
      <c r="AO39" s="547"/>
      <c r="AP39" s="547"/>
      <c r="AQ39" s="547"/>
      <c r="AR39" s="547"/>
      <c r="AS39" s="548"/>
      <c r="BF39" s="352"/>
      <c r="BJ39" s="352"/>
    </row>
    <row r="40" spans="1:62" s="51" customFormat="1" ht="15" x14ac:dyDescent="0.15">
      <c r="A40" s="72"/>
      <c r="B40" s="70"/>
      <c r="C40" s="70"/>
      <c r="D40" s="70" t="s">
        <v>134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5" t="s">
        <v>135</v>
      </c>
      <c r="AE40" s="535"/>
      <c r="AF40" s="535"/>
      <c r="AG40" s="535"/>
      <c r="AH40" s="535"/>
      <c r="AI40" s="535"/>
      <c r="AJ40" s="535"/>
      <c r="AK40" s="535"/>
      <c r="AL40" s="553"/>
      <c r="AM40" s="547"/>
      <c r="AN40" s="547"/>
      <c r="AO40" s="547"/>
      <c r="AP40" s="547"/>
      <c r="AQ40" s="547"/>
      <c r="AR40" s="547"/>
      <c r="AS40" s="548"/>
      <c r="BF40" s="352"/>
      <c r="BJ40" s="352"/>
    </row>
    <row r="41" spans="1:62" s="51" customFormat="1" ht="15" x14ac:dyDescent="0.15">
      <c r="A41" s="7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8"/>
      <c r="BF41" s="352"/>
      <c r="BJ41" s="352"/>
    </row>
    <row r="42" spans="1:62" s="51" customFormat="1" ht="16" thickBot="1" x14ac:dyDescent="0.2">
      <c r="A42" s="72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4" t="s">
        <v>137</v>
      </c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83"/>
      <c r="AF42" s="83"/>
      <c r="AG42" s="83"/>
      <c r="AH42" s="554">
        <f>SUM(AE32:AK40,AL32)</f>
        <v>0</v>
      </c>
      <c r="AI42" s="554"/>
      <c r="AJ42" s="554"/>
      <c r="AK42" s="554"/>
      <c r="AL42" s="554"/>
      <c r="AM42" s="554"/>
      <c r="AN42" s="554"/>
      <c r="AO42" s="554"/>
      <c r="AP42" s="83"/>
      <c r="AQ42" s="83"/>
      <c r="AR42" s="83"/>
      <c r="AS42" s="84"/>
      <c r="BF42" s="352"/>
      <c r="BJ42" s="352"/>
    </row>
    <row r="43" spans="1:62" s="51" customFormat="1" ht="16" thickTop="1" x14ac:dyDescent="0.15">
      <c r="A43" s="72"/>
      <c r="B43" s="70"/>
      <c r="C43" s="70"/>
      <c r="D43" s="70" t="s">
        <v>138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83"/>
      <c r="AF43" s="83"/>
      <c r="AG43" s="83"/>
      <c r="AH43" s="555"/>
      <c r="AI43" s="555"/>
      <c r="AJ43" s="555"/>
      <c r="AK43" s="555"/>
      <c r="AL43" s="555"/>
      <c r="AM43" s="555"/>
      <c r="AN43" s="555"/>
      <c r="AO43" s="555"/>
      <c r="AP43" s="83"/>
      <c r="AQ43" s="83"/>
      <c r="AR43" s="83"/>
      <c r="AS43" s="84"/>
      <c r="BF43" s="352"/>
      <c r="BJ43" s="352"/>
    </row>
    <row r="44" spans="1:62" s="51" customFormat="1" ht="16" thickBot="1" x14ac:dyDescent="0.2">
      <c r="A44" s="72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7" t="s">
        <v>139</v>
      </c>
      <c r="AA44" s="70"/>
      <c r="AB44" s="70"/>
      <c r="AC44" s="70"/>
      <c r="AD44" s="70"/>
      <c r="AE44" s="83"/>
      <c r="AF44" s="83"/>
      <c r="AG44" s="83"/>
      <c r="AH44" s="554">
        <f>AH42-AH43</f>
        <v>0</v>
      </c>
      <c r="AI44" s="554"/>
      <c r="AJ44" s="554"/>
      <c r="AK44" s="554"/>
      <c r="AL44" s="554"/>
      <c r="AM44" s="554"/>
      <c r="AN44" s="554"/>
      <c r="AO44" s="554"/>
      <c r="AP44" s="83"/>
      <c r="AQ44" s="83"/>
      <c r="AR44" s="83"/>
      <c r="AS44" s="84"/>
      <c r="BF44" s="352"/>
      <c r="BJ44" s="352"/>
    </row>
    <row r="45" spans="1:62" s="51" customFormat="1" ht="16" thickTop="1" x14ac:dyDescent="0.15">
      <c r="A45" s="72"/>
      <c r="B45" s="70"/>
      <c r="C45" s="70"/>
      <c r="D45" s="70" t="s">
        <v>140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83"/>
      <c r="AF45" s="83"/>
      <c r="AG45" s="83"/>
      <c r="AH45" s="555"/>
      <c r="AI45" s="555"/>
      <c r="AJ45" s="555"/>
      <c r="AK45" s="555"/>
      <c r="AL45" s="555"/>
      <c r="AM45" s="555"/>
      <c r="AN45" s="555"/>
      <c r="AO45" s="555"/>
      <c r="AP45" s="83"/>
      <c r="AQ45" s="83"/>
      <c r="AR45" s="83"/>
      <c r="AS45" s="84"/>
      <c r="BF45" s="352"/>
      <c r="BJ45" s="352"/>
    </row>
    <row r="46" spans="1:62" s="51" customFormat="1" ht="8.25" customHeight="1" x14ac:dyDescent="0.15">
      <c r="A46" s="7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66"/>
      <c r="AI46" s="66"/>
      <c r="AJ46" s="66"/>
      <c r="AK46" s="66"/>
      <c r="AL46" s="66"/>
      <c r="AM46" s="66"/>
      <c r="AN46" s="66"/>
      <c r="AO46" s="66"/>
      <c r="AP46" s="70"/>
      <c r="AQ46" s="70"/>
      <c r="AR46" s="70"/>
      <c r="AS46" s="76"/>
      <c r="BF46" s="352"/>
      <c r="BJ46" s="352"/>
    </row>
    <row r="47" spans="1:62" s="51" customFormat="1" ht="15" x14ac:dyDescent="0.15">
      <c r="A47" s="67"/>
      <c r="B47" s="78" t="s">
        <v>141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9"/>
      <c r="BF47" s="352"/>
      <c r="BJ47" s="352"/>
    </row>
    <row r="48" spans="1:62" s="51" customFormat="1" ht="15" x14ac:dyDescent="0.15">
      <c r="BF48" s="352"/>
      <c r="BJ48" s="352"/>
    </row>
    <row r="49" spans="1:62" s="51" customFormat="1" ht="36.75" customHeight="1" x14ac:dyDescent="0.15">
      <c r="A49" s="556" t="s">
        <v>145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8"/>
      <c r="AE49" s="559" t="s">
        <v>144</v>
      </c>
      <c r="AF49" s="560"/>
      <c r="AG49" s="560"/>
      <c r="AH49" s="560"/>
      <c r="AI49" s="560"/>
      <c r="AJ49" s="560"/>
      <c r="AK49" s="561"/>
      <c r="AL49" s="559" t="s">
        <v>143</v>
      </c>
      <c r="AM49" s="560"/>
      <c r="AN49" s="560"/>
      <c r="AO49" s="560"/>
      <c r="AP49" s="560"/>
      <c r="AQ49" s="560"/>
      <c r="AR49" s="560"/>
      <c r="AS49" s="561"/>
      <c r="BF49" s="352"/>
      <c r="BJ49" s="352"/>
    </row>
    <row r="50" spans="1:62" x14ac:dyDescent="0.15">
      <c r="A50" s="578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80"/>
      <c r="AE50" s="569" t="s">
        <v>206</v>
      </c>
      <c r="AF50" s="570"/>
      <c r="AG50" s="570"/>
      <c r="AH50" s="570"/>
      <c r="AI50" s="570"/>
      <c r="AJ50" s="570"/>
      <c r="AK50" s="571"/>
      <c r="AL50" s="572"/>
      <c r="AM50" s="573"/>
      <c r="AN50" s="573"/>
      <c r="AO50" s="573"/>
      <c r="AP50" s="573"/>
      <c r="AQ50" s="573"/>
      <c r="AR50" s="573"/>
      <c r="AS50" s="574"/>
    </row>
    <row r="51" spans="1:62" x14ac:dyDescent="0.15">
      <c r="A51" s="581"/>
      <c r="B51" s="582"/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3"/>
      <c r="AE51" s="569" t="s">
        <v>207</v>
      </c>
      <c r="AF51" s="570"/>
      <c r="AG51" s="570"/>
      <c r="AH51" s="570"/>
      <c r="AI51" s="570"/>
      <c r="AJ51" s="570"/>
      <c r="AK51" s="571"/>
      <c r="AL51" s="575"/>
      <c r="AM51" s="576"/>
      <c r="AN51" s="576"/>
      <c r="AO51" s="576"/>
      <c r="AP51" s="576"/>
      <c r="AQ51" s="576"/>
      <c r="AR51" s="576"/>
      <c r="AS51" s="577"/>
    </row>
    <row r="52" spans="1:62" x14ac:dyDescent="0.15">
      <c r="A52" s="581"/>
      <c r="B52" s="582"/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  <c r="AA52" s="582"/>
      <c r="AB52" s="582"/>
      <c r="AC52" s="582"/>
      <c r="AD52" s="583"/>
      <c r="AE52" s="569" t="s">
        <v>209</v>
      </c>
      <c r="AF52" s="570"/>
      <c r="AG52" s="570"/>
      <c r="AH52" s="570"/>
      <c r="AI52" s="570"/>
      <c r="AJ52" s="570"/>
      <c r="AK52" s="571"/>
      <c r="AL52" s="575"/>
      <c r="AM52" s="576"/>
      <c r="AN52" s="576"/>
      <c r="AO52" s="576"/>
      <c r="AP52" s="576"/>
      <c r="AQ52" s="576"/>
      <c r="AR52" s="576"/>
      <c r="AS52" s="577"/>
    </row>
    <row r="53" spans="1:62" x14ac:dyDescent="0.15">
      <c r="A53" s="581"/>
      <c r="B53" s="582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3"/>
      <c r="AE53" s="484" t="s">
        <v>208</v>
      </c>
      <c r="AF53" s="485"/>
      <c r="AG53" s="485"/>
      <c r="AH53" s="485"/>
      <c r="AI53" s="485"/>
      <c r="AJ53" s="485"/>
      <c r="AK53" s="486"/>
      <c r="AL53" s="575"/>
      <c r="AM53" s="576"/>
      <c r="AN53" s="576"/>
      <c r="AO53" s="576"/>
      <c r="AP53" s="576"/>
      <c r="AQ53" s="576"/>
      <c r="AR53" s="576"/>
      <c r="AS53" s="577"/>
    </row>
    <row r="54" spans="1:62" ht="15" x14ac:dyDescent="0.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79" t="s">
        <v>136</v>
      </c>
      <c r="U54" s="61"/>
      <c r="V54" s="61"/>
      <c r="W54" s="61"/>
      <c r="X54" s="61"/>
      <c r="Y54" s="61"/>
      <c r="Z54" s="61"/>
      <c r="AA54" s="61"/>
      <c r="AB54" s="61"/>
      <c r="AC54" s="61"/>
      <c r="AD54" s="62"/>
      <c r="AE54" s="562"/>
      <c r="AF54" s="562"/>
      <c r="AG54" s="562"/>
      <c r="AH54" s="562"/>
      <c r="AI54" s="562"/>
      <c r="AJ54" s="562"/>
      <c r="AK54" s="563"/>
      <c r="AL54" s="564">
        <f>SUM(AL50:AS53)</f>
        <v>0</v>
      </c>
      <c r="AM54" s="565"/>
      <c r="AN54" s="565"/>
      <c r="AO54" s="565"/>
      <c r="AP54" s="565"/>
      <c r="AQ54" s="565"/>
      <c r="AR54" s="565"/>
      <c r="AS54" s="565"/>
    </row>
    <row r="55" spans="1:62" x14ac:dyDescent="0.15">
      <c r="T55" s="58"/>
      <c r="U55" s="58"/>
      <c r="V55" s="58"/>
      <c r="W55" s="58"/>
    </row>
    <row r="56" spans="1:62" ht="15" x14ac:dyDescent="0.15">
      <c r="A56" s="566" t="s">
        <v>146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8"/>
    </row>
    <row r="57" spans="1:62" ht="31.5" customHeight="1" x14ac:dyDescent="0.15">
      <c r="A57" s="80"/>
      <c r="B57" s="482" t="s">
        <v>147</v>
      </c>
      <c r="C57" s="584" t="s">
        <v>160</v>
      </c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5"/>
      <c r="AE57" s="590">
        <f>IFERROR(VLOOKUP(AT57,source_honoraires!$D$10:$V$158,source_honoraires!$T$7,FALSE),0)</f>
        <v>0</v>
      </c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90"/>
      <c r="AS57" s="590"/>
      <c r="AT57" s="2" t="str">
        <f>$BE$5&amp;"A"</f>
        <v>A</v>
      </c>
    </row>
    <row r="58" spans="1:62" ht="31.5" customHeight="1" x14ac:dyDescent="0.15">
      <c r="A58" s="80"/>
      <c r="B58" s="482" t="s">
        <v>148</v>
      </c>
      <c r="C58" s="584" t="s">
        <v>149</v>
      </c>
      <c r="D58" s="584"/>
      <c r="E58" s="584"/>
      <c r="F58" s="584"/>
      <c r="G58" s="584"/>
      <c r="H58" s="584"/>
      <c r="I58" s="584"/>
      <c r="J58" s="584"/>
      <c r="K58" s="584"/>
      <c r="L58" s="584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584"/>
      <c r="AD58" s="483"/>
      <c r="AE58" s="590">
        <f>IFERROR(VLOOKUP(AT58,source_honoraires!$D$10:$V$158,source_honoraires!$T$7,FALSE),0)</f>
        <v>0</v>
      </c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90"/>
      <c r="AS58" s="590"/>
      <c r="AT58" s="2" t="str">
        <f>$BE$5&amp;"B"</f>
        <v>B</v>
      </c>
    </row>
    <row r="59" spans="1:62" ht="31.5" customHeight="1" x14ac:dyDescent="0.15">
      <c r="A59" s="80"/>
      <c r="B59" s="482" t="s">
        <v>150</v>
      </c>
      <c r="C59" s="591" t="s">
        <v>151</v>
      </c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3"/>
      <c r="AE59" s="590" t="e">
        <f>VLOOKUP($BE$5,source_honoraires!$E$10:$X$351,source_honoraires!$X$6,FALSE)</f>
        <v>#N/A</v>
      </c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90"/>
      <c r="AS59" s="590"/>
      <c r="AT59" s="2" t="str">
        <f>$BE$5&amp;"C"</f>
        <v>C</v>
      </c>
    </row>
    <row r="61" spans="1:62" ht="2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6"/>
    </row>
    <row r="62" spans="1:62" x14ac:dyDescent="0.15">
      <c r="A62" s="57"/>
      <c r="B62" s="58" t="s">
        <v>152</v>
      </c>
      <c r="C62" s="58"/>
      <c r="D62" s="58"/>
      <c r="E62" s="58"/>
      <c r="F62" s="58"/>
      <c r="G62" s="58"/>
      <c r="H62" s="58"/>
      <c r="I62" s="589">
        <f>paramètres!B12</f>
        <v>0</v>
      </c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9"/>
    </row>
    <row r="63" spans="1:62" ht="2.25" customHeight="1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9"/>
    </row>
    <row r="64" spans="1:62" x14ac:dyDescent="0.15">
      <c r="A64" s="57"/>
      <c r="B64" s="58" t="s">
        <v>153</v>
      </c>
      <c r="C64" s="58"/>
      <c r="D64" s="58"/>
      <c r="E64" s="58"/>
      <c r="F64" s="58"/>
      <c r="G64" s="343" t="str">
        <f>MID(paramètres!B18,1,1)</f>
        <v/>
      </c>
      <c r="H64" s="344" t="str">
        <f>MID(paramètres!B18,2,1)</f>
        <v/>
      </c>
      <c r="I64" s="344" t="str">
        <f>MID(paramètres!B18,3,1)</f>
        <v/>
      </c>
      <c r="J64" s="344" t="str">
        <f>MID(paramètres!B18,4,1)</f>
        <v/>
      </c>
      <c r="K64" s="344" t="str">
        <f>MID(paramètres!B18,5,1)</f>
        <v/>
      </c>
      <c r="L64" s="345" t="str">
        <f>MID(paramètres!B18,6,1)</f>
        <v/>
      </c>
      <c r="M64" s="346"/>
      <c r="N64" s="344" t="str">
        <f>RIGHT(paramètres!B18,1)</f>
        <v/>
      </c>
      <c r="O64" s="58"/>
      <c r="P64" s="58"/>
      <c r="Q64" s="58"/>
      <c r="R64" s="58"/>
      <c r="S64" s="58"/>
      <c r="T64" s="58"/>
      <c r="U64" s="58"/>
      <c r="V64" s="58"/>
      <c r="W64" s="58"/>
      <c r="X64" s="58" t="s">
        <v>155</v>
      </c>
      <c r="Y64" s="58"/>
      <c r="Z64" s="58"/>
      <c r="AA64" s="589">
        <f>paramètres!B30</f>
        <v>0</v>
      </c>
      <c r="AB64" s="589"/>
      <c r="AC64" s="589"/>
      <c r="AD64" s="589"/>
      <c r="AE64" s="589"/>
      <c r="AF64" s="589"/>
      <c r="AG64" s="589"/>
      <c r="AH64" s="589"/>
      <c r="AI64" s="589"/>
      <c r="AJ64" s="58"/>
      <c r="AK64" s="58"/>
      <c r="AL64" s="58"/>
      <c r="AM64" s="58"/>
      <c r="AN64" s="58"/>
      <c r="AO64" s="58"/>
      <c r="AP64" s="58"/>
      <c r="AQ64" s="58"/>
      <c r="AR64" s="58"/>
      <c r="AS64" s="59"/>
    </row>
    <row r="65" spans="1:45" ht="2.25" customHeight="1" x14ac:dyDescent="0.1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347"/>
      <c r="AB65" s="347"/>
      <c r="AC65" s="347"/>
      <c r="AD65" s="347"/>
      <c r="AE65" s="347"/>
      <c r="AF65" s="347"/>
      <c r="AG65" s="347"/>
      <c r="AH65" s="347"/>
      <c r="AI65" s="347"/>
      <c r="AJ65" s="58"/>
      <c r="AK65" s="58"/>
      <c r="AL65" s="58"/>
      <c r="AM65" s="58"/>
      <c r="AN65" s="58"/>
      <c r="AO65" s="58"/>
      <c r="AP65" s="58"/>
      <c r="AQ65" s="58"/>
      <c r="AR65" s="58"/>
      <c r="AS65" s="59"/>
    </row>
    <row r="66" spans="1:45" x14ac:dyDescent="0.15">
      <c r="A66" s="57"/>
      <c r="B66" s="58" t="s">
        <v>157</v>
      </c>
      <c r="C66" s="58"/>
      <c r="D66" s="58"/>
      <c r="E66" s="58"/>
      <c r="F66" s="58"/>
      <c r="G66" s="588">
        <f>paramètres!B26</f>
        <v>0</v>
      </c>
      <c r="H66" s="588"/>
      <c r="I66" s="588"/>
      <c r="J66" s="346"/>
      <c r="K66" s="346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 t="s">
        <v>15</v>
      </c>
      <c r="Y66" s="58"/>
      <c r="Z66" s="58"/>
      <c r="AA66" s="589">
        <f>paramètres!B28</f>
        <v>0</v>
      </c>
      <c r="AB66" s="589"/>
      <c r="AC66" s="589"/>
      <c r="AD66" s="589"/>
      <c r="AE66" s="589"/>
      <c r="AF66" s="589"/>
      <c r="AG66" s="589"/>
      <c r="AH66" s="589"/>
      <c r="AI66" s="589"/>
      <c r="AJ66" s="58"/>
      <c r="AK66" s="58"/>
      <c r="AL66" s="58"/>
      <c r="AM66" s="58"/>
      <c r="AN66" s="58"/>
      <c r="AO66" s="58"/>
      <c r="AP66" s="58"/>
      <c r="AQ66" s="58"/>
      <c r="AR66" s="58"/>
      <c r="AS66" s="59"/>
    </row>
    <row r="67" spans="1:45" ht="2.25" customHeight="1" x14ac:dyDescent="0.15">
      <c r="A67" s="57"/>
      <c r="B67" s="58"/>
      <c r="C67" s="58"/>
      <c r="D67" s="58"/>
      <c r="E67" s="58"/>
      <c r="F67" s="58"/>
      <c r="G67" s="346"/>
      <c r="H67" s="346"/>
      <c r="I67" s="346"/>
      <c r="J67" s="346"/>
      <c r="K67" s="346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347"/>
      <c r="AB67" s="347"/>
      <c r="AC67" s="347"/>
      <c r="AD67" s="347"/>
      <c r="AE67" s="347"/>
      <c r="AF67" s="347"/>
      <c r="AG67" s="347"/>
      <c r="AH67" s="347"/>
      <c r="AI67" s="347"/>
      <c r="AJ67" s="58"/>
      <c r="AK67" s="58"/>
      <c r="AL67" s="58"/>
      <c r="AM67" s="58"/>
      <c r="AN67" s="58"/>
      <c r="AO67" s="58"/>
      <c r="AP67" s="58"/>
      <c r="AQ67" s="58"/>
      <c r="AR67" s="58"/>
      <c r="AS67" s="59"/>
    </row>
    <row r="68" spans="1:45" x14ac:dyDescent="0.15">
      <c r="A68" s="57"/>
      <c r="B68" s="58" t="s">
        <v>154</v>
      </c>
      <c r="C68" s="58"/>
      <c r="D68" s="58"/>
      <c r="E68" s="58"/>
      <c r="F68" s="58"/>
      <c r="G68" s="588">
        <f>paramètres!B32</f>
        <v>0</v>
      </c>
      <c r="H68" s="588"/>
      <c r="I68" s="588"/>
      <c r="J68" s="588"/>
      <c r="K68" s="58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 t="s">
        <v>156</v>
      </c>
      <c r="Y68" s="58"/>
      <c r="Z68" s="58"/>
      <c r="AA68" s="589">
        <f>paramètres!B34</f>
        <v>0</v>
      </c>
      <c r="AB68" s="589"/>
      <c r="AC68" s="589"/>
      <c r="AD68" s="589"/>
      <c r="AE68" s="589"/>
      <c r="AF68" s="589"/>
      <c r="AG68" s="589"/>
      <c r="AH68" s="589"/>
      <c r="AI68" s="589"/>
      <c r="AJ68" s="58"/>
      <c r="AK68" s="58"/>
      <c r="AL68" s="58"/>
      <c r="AM68" s="58"/>
      <c r="AN68" s="58"/>
      <c r="AO68" s="58"/>
      <c r="AP68" s="58"/>
      <c r="AQ68" s="58"/>
      <c r="AR68" s="58"/>
      <c r="AS68" s="59"/>
    </row>
    <row r="69" spans="1:45" ht="2.25" customHeight="1" x14ac:dyDescent="0.1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2"/>
    </row>
    <row r="70" spans="1:45" ht="2.25" customHeight="1" x14ac:dyDescent="0.15"/>
    <row r="71" spans="1:45" x14ac:dyDescent="0.15">
      <c r="V71" s="2" t="s">
        <v>174</v>
      </c>
      <c r="X71" s="586">
        <f>paramètres!B28</f>
        <v>0</v>
      </c>
      <c r="Y71" s="586"/>
      <c r="Z71" s="586"/>
      <c r="AA71" s="586"/>
      <c r="AB71" s="586"/>
      <c r="AC71" s="586"/>
      <c r="AE71" s="2" t="s">
        <v>175</v>
      </c>
      <c r="AF71" s="587" t="str">
        <f>IF(paramètres!B22&lt;&gt;"",paramètres!B22,"")</f>
        <v/>
      </c>
      <c r="AG71" s="587"/>
      <c r="AH71" s="587"/>
      <c r="AI71" s="587"/>
      <c r="AJ71" s="587"/>
      <c r="AK71" s="587"/>
    </row>
    <row r="73" spans="1:45" ht="15" x14ac:dyDescent="0.15">
      <c r="AC73" s="51" t="s">
        <v>158</v>
      </c>
    </row>
  </sheetData>
  <mergeCells count="89">
    <mergeCell ref="X71:AC71"/>
    <mergeCell ref="AF71:AK71"/>
    <mergeCell ref="I62:AE62"/>
    <mergeCell ref="AA64:AI64"/>
    <mergeCell ref="G66:I66"/>
    <mergeCell ref="AA66:AI66"/>
    <mergeCell ref="G68:K68"/>
    <mergeCell ref="AA68:AI68"/>
    <mergeCell ref="C59:AD59"/>
    <mergeCell ref="AE59:AS59"/>
    <mergeCell ref="A52:AD52"/>
    <mergeCell ref="AE52:AK52"/>
    <mergeCell ref="AL52:AS52"/>
    <mergeCell ref="A53:AD53"/>
    <mergeCell ref="AL53:AS53"/>
    <mergeCell ref="AE54:AK54"/>
    <mergeCell ref="AL54:AS54"/>
    <mergeCell ref="A56:AS56"/>
    <mergeCell ref="C57:AD57"/>
    <mergeCell ref="AE57:AS57"/>
    <mergeCell ref="C58:AC58"/>
    <mergeCell ref="AE58:AS58"/>
    <mergeCell ref="A50:AD50"/>
    <mergeCell ref="AE50:AK50"/>
    <mergeCell ref="AL50:AS50"/>
    <mergeCell ref="A51:AD51"/>
    <mergeCell ref="AE51:AK51"/>
    <mergeCell ref="AL51:AS51"/>
    <mergeCell ref="AH42:AO42"/>
    <mergeCell ref="AH43:AO43"/>
    <mergeCell ref="AH44:AO44"/>
    <mergeCell ref="AH45:AO45"/>
    <mergeCell ref="A49:AD49"/>
    <mergeCell ref="AE49:AK49"/>
    <mergeCell ref="AL49:AS49"/>
    <mergeCell ref="AL41:AS41"/>
    <mergeCell ref="AE33:AK33"/>
    <mergeCell ref="AL33:AS33"/>
    <mergeCell ref="R34:S34"/>
    <mergeCell ref="AE34:AK34"/>
    <mergeCell ref="AL34:AS40"/>
    <mergeCell ref="R35:S35"/>
    <mergeCell ref="AE35:AK35"/>
    <mergeCell ref="R36:S36"/>
    <mergeCell ref="AE36:AK36"/>
    <mergeCell ref="R37:S37"/>
    <mergeCell ref="AE37:AK37"/>
    <mergeCell ref="AE38:AK38"/>
    <mergeCell ref="AE39:AK39"/>
    <mergeCell ref="AE40:AK40"/>
    <mergeCell ref="AE41:AK41"/>
    <mergeCell ref="AE27:AK30"/>
    <mergeCell ref="AL27:AS30"/>
    <mergeCell ref="AE31:AK31"/>
    <mergeCell ref="AL31:AS31"/>
    <mergeCell ref="AE32:AK32"/>
    <mergeCell ref="AL32:AS32"/>
    <mergeCell ref="A23:U23"/>
    <mergeCell ref="AE23:AS23"/>
    <mergeCell ref="AE24:AK24"/>
    <mergeCell ref="AL24:AS24"/>
    <mergeCell ref="AE25:AK26"/>
    <mergeCell ref="AL25:AS26"/>
    <mergeCell ref="H18:M18"/>
    <mergeCell ref="S18:T18"/>
    <mergeCell ref="AC18:AR18"/>
    <mergeCell ref="X20:AB20"/>
    <mergeCell ref="AD20:AH20"/>
    <mergeCell ref="AK20:AR20"/>
    <mergeCell ref="A7:M7"/>
    <mergeCell ref="AC12:AR12"/>
    <mergeCell ref="H14:T14"/>
    <mergeCell ref="AC14:AR14"/>
    <mergeCell ref="D16:G16"/>
    <mergeCell ref="I16:J16"/>
    <mergeCell ref="N16:T16"/>
    <mergeCell ref="AC16:AR16"/>
    <mergeCell ref="BF3:BF4"/>
    <mergeCell ref="A4:M4"/>
    <mergeCell ref="U4:AS4"/>
    <mergeCell ref="A5:M5"/>
    <mergeCell ref="A6:M6"/>
    <mergeCell ref="Z6:AA6"/>
    <mergeCell ref="BE3:BE4"/>
    <mergeCell ref="A1:M1"/>
    <mergeCell ref="A2:M2"/>
    <mergeCell ref="U2:AS2"/>
    <mergeCell ref="A3:M3"/>
    <mergeCell ref="U3:AS3"/>
  </mergeCells>
  <conditionalFormatting sqref="D16:G16 I16:J16 N16:T16 M10:R10 T10 AA68">
    <cfRule type="containsBlanks" dxfId="367" priority="18">
      <formula>LEN(TRIM(D10))=0</formula>
    </cfRule>
  </conditionalFormatting>
  <conditionalFormatting sqref="H18:M18 S18:T18">
    <cfRule type="containsBlanks" dxfId="366" priority="17">
      <formula>LEN(TRIM(H18))=0</formula>
    </cfRule>
  </conditionalFormatting>
  <conditionalFormatting sqref="J20:K20">
    <cfRule type="containsBlanks" dxfId="365" priority="15">
      <formula>LEN(TRIM(J20))=0</formula>
    </cfRule>
  </conditionalFormatting>
  <conditionalFormatting sqref="G12">
    <cfRule type="containsBlanks" dxfId="364" priority="16">
      <formula>LEN(TRIM(G12))=0</formula>
    </cfRule>
  </conditionalFormatting>
  <conditionalFormatting sqref="M20:N20">
    <cfRule type="containsBlanks" dxfId="363" priority="14">
      <formula>LEN(TRIM(M20))=0</formula>
    </cfRule>
  </conditionalFormatting>
  <conditionalFormatting sqref="AI10:AN10">
    <cfRule type="containsBlanks" dxfId="362" priority="13">
      <formula>LEN(TRIM(AI10))=0</formula>
    </cfRule>
  </conditionalFormatting>
  <conditionalFormatting sqref="X20:AB20">
    <cfRule type="containsBlanks" dxfId="361" priority="12">
      <formula>LEN(TRIM(X20))=0</formula>
    </cfRule>
  </conditionalFormatting>
  <conditionalFormatting sqref="AD20">
    <cfRule type="containsBlanks" dxfId="360" priority="11">
      <formula>LEN(TRIM(AD20))=0</formula>
    </cfRule>
  </conditionalFormatting>
  <conditionalFormatting sqref="AK20:AR20">
    <cfRule type="containsBlanks" dxfId="359" priority="10">
      <formula>LEN(TRIM(AK20))=0</formula>
    </cfRule>
  </conditionalFormatting>
  <conditionalFormatting sqref="AC12:AR12 AC14:AR14 AC18:AR18 AC16:AR16">
    <cfRule type="containsBlanks" dxfId="358" priority="9">
      <formula>LEN(TRIM(AC12))=0</formula>
    </cfRule>
  </conditionalFormatting>
  <conditionalFormatting sqref="H14:T14">
    <cfRule type="containsBlanks" dxfId="357" priority="8">
      <formula>LEN(TRIM(H14))=0</formula>
    </cfRule>
  </conditionalFormatting>
  <conditionalFormatting sqref="AP10">
    <cfRule type="containsBlanks" dxfId="356" priority="7">
      <formula>LEN(TRIM(AP10))=0</formula>
    </cfRule>
  </conditionalFormatting>
  <conditionalFormatting sqref="G64:L64">
    <cfRule type="containsBlanks" dxfId="355" priority="6">
      <formula>LEN(TRIM(G64))=0</formula>
    </cfRule>
  </conditionalFormatting>
  <conditionalFormatting sqref="N64">
    <cfRule type="containsBlanks" dxfId="354" priority="5">
      <formula>LEN(TRIM(N64))=0</formula>
    </cfRule>
  </conditionalFormatting>
  <conditionalFormatting sqref="G66:I66 G68:K68">
    <cfRule type="containsBlanks" dxfId="353" priority="4">
      <formula>LEN(TRIM(G66))=0</formula>
    </cfRule>
  </conditionalFormatting>
  <conditionalFormatting sqref="I62:AE62">
    <cfRule type="containsBlanks" dxfId="352" priority="3">
      <formula>LEN(TRIM(I62))=0</formula>
    </cfRule>
  </conditionalFormatting>
  <conditionalFormatting sqref="AA64:AI64 AA66:AI66">
    <cfRule type="containsBlanks" dxfId="351" priority="2">
      <formula>LEN(TRIM(AA64))=0</formula>
    </cfRule>
  </conditionalFormatting>
  <conditionalFormatting sqref="Z6:AA6">
    <cfRule type="containsBlanks" dxfId="350" priority="1">
      <formula>LEN(TRIM(Z6))=0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84" orientation="portrait" r:id="rId1"/>
  <headerFooter>
    <oddHeader>&amp;R&amp;"Geneva,Gras"&amp;12ID19</oddHeader>
    <oddFooter>&amp;L_____________________________
(1) Célibataire, marié, veuf, divorcé.
(2) Inclure la période des congés.&amp;R
Mis au format Excel par : www.impots-et-taxes.com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BJ73"/>
  <sheetViews>
    <sheetView showGridLines="0" showZeros="0" workbookViewId="0">
      <selection activeCell="BE50" sqref="BE50"/>
    </sheetView>
  </sheetViews>
  <sheetFormatPr baseColWidth="10" defaultColWidth="3.6640625" defaultRowHeight="14" x14ac:dyDescent="0.15"/>
  <cols>
    <col min="1" max="1" width="0.6640625" style="2" customWidth="1"/>
    <col min="2" max="2" width="3.6640625" style="2" bestFit="1" customWidth="1"/>
    <col min="3" max="6" width="3.6640625" style="2"/>
    <col min="7" max="7" width="3.6640625" style="2" customWidth="1"/>
    <col min="8" max="9" width="3.6640625" style="2"/>
    <col min="10" max="11" width="2.83203125" style="2" customWidth="1"/>
    <col min="12" max="12" width="4.5" style="2" customWidth="1"/>
    <col min="13" max="20" width="2.6640625" style="2" customWidth="1"/>
    <col min="21" max="21" width="0.5" style="2" customWidth="1"/>
    <col min="22" max="22" width="0.83203125" style="2" customWidth="1"/>
    <col min="23" max="29" width="3.1640625" style="2" customWidth="1"/>
    <col min="30" max="30" width="1.1640625" style="2" customWidth="1"/>
    <col min="31" max="34" width="3.1640625" style="2" customWidth="1"/>
    <col min="35" max="44" width="2.6640625" style="2" customWidth="1"/>
    <col min="45" max="45" width="0.6640625" style="2" customWidth="1"/>
    <col min="46" max="46" width="3.6640625" style="2" hidden="1" customWidth="1"/>
    <col min="47" max="56" width="3.6640625" style="2"/>
    <col min="57" max="57" width="28.6640625" style="2" bestFit="1" customWidth="1"/>
    <col min="58" max="58" width="5.5" style="349" hidden="1" customWidth="1"/>
    <col min="59" max="61" width="0" style="2" hidden="1" customWidth="1"/>
    <col min="62" max="62" width="3" style="349" hidden="1" customWidth="1"/>
    <col min="63" max="16384" width="3.6640625" style="2"/>
  </cols>
  <sheetData>
    <row r="1" spans="1:62" ht="16" x14ac:dyDescent="0.15">
      <c r="A1" s="523" t="s">
        <v>28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"/>
      <c r="O1" s="52"/>
      <c r="P1" s="52"/>
      <c r="AM1" s="53"/>
    </row>
    <row r="2" spans="1:62" s="53" customFormat="1" ht="15" thickBot="1" x14ac:dyDescent="0.2">
      <c r="A2" s="522" t="s">
        <v>104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3"/>
      <c r="O2" s="3"/>
      <c r="P2" s="3"/>
      <c r="U2" s="522" t="s">
        <v>106</v>
      </c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BF2" s="350"/>
      <c r="BJ2" s="350"/>
    </row>
    <row r="3" spans="1:62" s="53" customFormat="1" ht="13.5" customHeight="1" x14ac:dyDescent="0.15">
      <c r="A3" s="522" t="s">
        <v>159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3"/>
      <c r="O3" s="3"/>
      <c r="P3" s="3"/>
      <c r="U3" s="522" t="s">
        <v>107</v>
      </c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BE3" s="518" t="s">
        <v>303</v>
      </c>
      <c r="BF3" s="516" t="s">
        <v>290</v>
      </c>
      <c r="BJ3" s="354" t="str">
        <f>paramètres!E6</f>
        <v>00</v>
      </c>
    </row>
    <row r="4" spans="1:62" ht="15" x14ac:dyDescent="0.15">
      <c r="A4" s="522" t="s">
        <v>105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"/>
      <c r="O4" s="52"/>
      <c r="P4" s="52"/>
      <c r="U4" s="522" t="s">
        <v>108</v>
      </c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BE4" s="519"/>
      <c r="BF4" s="517"/>
      <c r="BJ4" s="354" t="str">
        <f>paramètres!E7</f>
        <v/>
      </c>
    </row>
    <row r="5" spans="1:62" ht="15" thickBot="1" x14ac:dyDescent="0.2">
      <c r="A5" s="522" t="s">
        <v>33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3"/>
      <c r="O5" s="3"/>
      <c r="P5" s="3"/>
      <c r="BE5" s="366"/>
      <c r="BF5" s="351">
        <f>BE5</f>
        <v>0</v>
      </c>
    </row>
    <row r="6" spans="1:62" x14ac:dyDescent="0.15">
      <c r="A6" s="524" t="s">
        <v>109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3"/>
      <c r="O6" s="3"/>
      <c r="P6" s="3"/>
      <c r="V6" s="4" t="s">
        <v>112</v>
      </c>
      <c r="W6" s="4"/>
      <c r="X6" s="4"/>
      <c r="Y6" s="4"/>
      <c r="Z6" s="525">
        <f>paramètres!B20</f>
        <v>0</v>
      </c>
      <c r="AA6" s="525"/>
      <c r="AB6" s="4" t="s">
        <v>111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62" x14ac:dyDescent="0.15">
      <c r="A7" s="524" t="s">
        <v>110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3"/>
      <c r="O7" s="3"/>
      <c r="P7" s="3"/>
    </row>
    <row r="8" spans="1:62" ht="19.5" customHeight="1" x14ac:dyDescent="0.15"/>
    <row r="9" spans="1:62" ht="3" customHeight="1" x14ac:dyDescent="0.1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  <c r="V9" s="5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6"/>
    </row>
    <row r="10" spans="1:62" x14ac:dyDescent="0.15">
      <c r="A10" s="57"/>
      <c r="B10" s="425" t="s">
        <v>113</v>
      </c>
      <c r="C10" s="426"/>
      <c r="D10" s="425"/>
      <c r="E10" s="425"/>
      <c r="F10" s="425"/>
      <c r="G10" s="425"/>
      <c r="H10" s="425"/>
      <c r="I10" s="425"/>
      <c r="J10" s="425"/>
      <c r="K10" s="425"/>
      <c r="L10" s="425" t="s">
        <v>20</v>
      </c>
      <c r="M10" s="427" t="str">
        <f>LEFT(BE5,1)</f>
        <v/>
      </c>
      <c r="N10" s="428" t="str">
        <f>MID(BE5,2,1)</f>
        <v/>
      </c>
      <c r="O10" s="428" t="str">
        <f>MID(BE5,3,1)</f>
        <v/>
      </c>
      <c r="P10" s="428" t="str">
        <f>MID(BE5,4,1)</f>
        <v/>
      </c>
      <c r="Q10" s="428" t="str">
        <f>MID(BE5,5,1)</f>
        <v/>
      </c>
      <c r="R10" s="429" t="str">
        <f>MID(BE5,6,1)</f>
        <v/>
      </c>
      <c r="S10" s="430"/>
      <c r="T10" s="431" t="str">
        <f>+MID(BE5,7,1)</f>
        <v/>
      </c>
      <c r="U10" s="59"/>
      <c r="V10" s="57"/>
      <c r="W10" s="58" t="s">
        <v>118</v>
      </c>
      <c r="X10" s="58"/>
      <c r="Y10" s="58"/>
      <c r="Z10" s="58"/>
      <c r="AA10" s="58"/>
      <c r="AB10" s="58"/>
      <c r="AC10" s="58"/>
      <c r="AD10" s="58"/>
      <c r="AE10" s="58" t="s">
        <v>20</v>
      </c>
      <c r="AF10" s="58"/>
      <c r="AG10" s="58"/>
      <c r="AH10" s="58"/>
      <c r="AI10" s="92"/>
      <c r="AJ10" s="93"/>
      <c r="AK10" s="93"/>
      <c r="AL10" s="93"/>
      <c r="AM10" s="93"/>
      <c r="AN10" s="94"/>
      <c r="AO10" s="65"/>
      <c r="AP10" s="93"/>
      <c r="AQ10" s="65"/>
      <c r="AR10" s="65"/>
      <c r="AS10" s="63"/>
    </row>
    <row r="11" spans="1:62" ht="2.25" customHeight="1" x14ac:dyDescent="0.15">
      <c r="A11" s="57"/>
      <c r="B11" s="425"/>
      <c r="C11" s="426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59"/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9"/>
    </row>
    <row r="12" spans="1:62" x14ac:dyDescent="0.15">
      <c r="A12" s="57"/>
      <c r="B12" s="425" t="s">
        <v>114</v>
      </c>
      <c r="C12" s="426"/>
      <c r="D12" s="425"/>
      <c r="E12" s="425"/>
      <c r="F12" s="425"/>
      <c r="G12" s="432" t="e">
        <f>VLOOKUP($BE$5,source_honoraires!$E$10:$V$351,source_honoraires!$F$6,FALSE)&amp;" "&amp;VLOOKUP($BE$5,source_honoraires!$E$10:$V$351,source_honoraires!$G$6,FALSE)</f>
        <v>#N/A</v>
      </c>
      <c r="H12" s="426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59"/>
      <c r="V12" s="57"/>
      <c r="W12" s="58" t="s">
        <v>122</v>
      </c>
      <c r="X12" s="58"/>
      <c r="Y12" s="58"/>
      <c r="Z12" s="58"/>
      <c r="AA12" s="58"/>
      <c r="AB12" s="58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9"/>
    </row>
    <row r="13" spans="1:62" ht="2.25" customHeight="1" x14ac:dyDescent="0.15">
      <c r="A13" s="57"/>
      <c r="B13" s="425"/>
      <c r="C13" s="426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59"/>
      <c r="V13" s="57"/>
      <c r="W13" s="58"/>
      <c r="X13" s="58"/>
      <c r="Y13" s="58"/>
      <c r="Z13" s="58"/>
      <c r="AA13" s="58"/>
      <c r="AB13" s="58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59"/>
    </row>
    <row r="14" spans="1:62" x14ac:dyDescent="0.15">
      <c r="A14" s="57"/>
      <c r="B14" s="425" t="s">
        <v>21</v>
      </c>
      <c r="C14" s="426"/>
      <c r="D14" s="425"/>
      <c r="E14" s="425"/>
      <c r="F14" s="425"/>
      <c r="G14" s="425"/>
      <c r="H14" s="527" t="e">
        <f>VLOOKUP($BE$5,source_honoraires!$E$10:$V$351,source_honoraires!$I$6,FALSE)</f>
        <v>#N/A</v>
      </c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9"/>
      <c r="V14" s="57"/>
      <c r="W14" s="58" t="s">
        <v>121</v>
      </c>
      <c r="X14" s="58"/>
      <c r="Y14" s="58"/>
      <c r="Z14" s="58"/>
      <c r="AA14" s="58"/>
      <c r="AB14" s="58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9"/>
    </row>
    <row r="15" spans="1:62" ht="2.25" customHeight="1" x14ac:dyDescent="0.15">
      <c r="A15" s="57"/>
      <c r="B15" s="425"/>
      <c r="C15" s="426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59"/>
      <c r="V15" s="57"/>
      <c r="W15" s="58"/>
      <c r="X15" s="58"/>
      <c r="Y15" s="58"/>
      <c r="Z15" s="58"/>
      <c r="AA15" s="58"/>
      <c r="AB15" s="58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59"/>
    </row>
    <row r="16" spans="1:62" x14ac:dyDescent="0.15">
      <c r="A16" s="57"/>
      <c r="B16" s="425" t="s">
        <v>8</v>
      </c>
      <c r="C16" s="426"/>
      <c r="D16" s="527" t="e">
        <f>VLOOKUP($BE$5,source_honoraires!$E$10:$V$351,source_honoraires!$K$6,FALSE)</f>
        <v>#N/A</v>
      </c>
      <c r="E16" s="527"/>
      <c r="F16" s="527"/>
      <c r="G16" s="527"/>
      <c r="H16" s="425" t="s">
        <v>18</v>
      </c>
      <c r="I16" s="527" t="e">
        <f>VLOOKUP($BE$5,source_honoraires!$E$10:$V$351,source_honoraires!$L$6,FALSE)</f>
        <v>#N/A</v>
      </c>
      <c r="J16" s="527"/>
      <c r="K16" s="433"/>
      <c r="L16" s="425" t="s">
        <v>15</v>
      </c>
      <c r="M16" s="425"/>
      <c r="N16" s="527" t="e">
        <f>VLOOKUP($BE$5,source_honoraires!$E$10:$V$351,source_honoraires!$M$6,FALSE)</f>
        <v>#N/A</v>
      </c>
      <c r="O16" s="527"/>
      <c r="P16" s="527"/>
      <c r="Q16" s="527"/>
      <c r="R16" s="527"/>
      <c r="S16" s="527"/>
      <c r="T16" s="527"/>
      <c r="U16" s="59"/>
      <c r="V16" s="57"/>
      <c r="W16" s="58" t="s">
        <v>120</v>
      </c>
      <c r="X16" s="58"/>
      <c r="Y16" s="58"/>
      <c r="Z16" s="58"/>
      <c r="AA16" s="58"/>
      <c r="AB16" s="58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9"/>
    </row>
    <row r="17" spans="1:62" ht="2.25" customHeight="1" x14ac:dyDescent="0.15">
      <c r="A17" s="57"/>
      <c r="B17" s="425"/>
      <c r="C17" s="426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59"/>
      <c r="V17" s="57"/>
      <c r="W17" s="58"/>
      <c r="X17" s="58"/>
      <c r="Y17" s="58"/>
      <c r="Z17" s="58"/>
      <c r="AA17" s="58"/>
      <c r="AB17" s="58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59"/>
    </row>
    <row r="18" spans="1:62" x14ac:dyDescent="0.15">
      <c r="A18" s="57"/>
      <c r="B18" s="425" t="s">
        <v>161</v>
      </c>
      <c r="C18" s="426"/>
      <c r="D18" s="425"/>
      <c r="E18" s="425"/>
      <c r="F18" s="425"/>
      <c r="G18" s="425"/>
      <c r="H18" s="527"/>
      <c r="I18" s="527"/>
      <c r="J18" s="527"/>
      <c r="K18" s="527"/>
      <c r="L18" s="527"/>
      <c r="M18" s="527"/>
      <c r="N18" s="425" t="s">
        <v>115</v>
      </c>
      <c r="O18" s="426"/>
      <c r="P18" s="425"/>
      <c r="Q18" s="425"/>
      <c r="R18" s="425"/>
      <c r="S18" s="528"/>
      <c r="T18" s="528"/>
      <c r="U18" s="59"/>
      <c r="V18" s="57"/>
      <c r="W18" s="58" t="s">
        <v>123</v>
      </c>
      <c r="X18" s="58"/>
      <c r="Y18" s="58"/>
      <c r="Z18" s="58"/>
      <c r="AA18" s="58"/>
      <c r="AB18" s="58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9"/>
    </row>
    <row r="19" spans="1:62" ht="2.25" customHeight="1" x14ac:dyDescent="0.15">
      <c r="A19" s="57"/>
      <c r="B19" s="425"/>
      <c r="C19" s="426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59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</row>
    <row r="20" spans="1:62" x14ac:dyDescent="0.15">
      <c r="A20" s="57"/>
      <c r="B20" s="425" t="s">
        <v>116</v>
      </c>
      <c r="C20" s="426"/>
      <c r="D20" s="425"/>
      <c r="E20" s="425"/>
      <c r="F20" s="425"/>
      <c r="G20" s="425"/>
      <c r="H20" s="425"/>
      <c r="I20" s="425" t="s">
        <v>27</v>
      </c>
      <c r="J20" s="434" t="e">
        <f>IF(VLOOKUP($BE$5,source_honoraires!$E$10:$V$351,source_honoraires!$O$6,FALSE)&lt;10,"0"&amp;VLOOKUP($BE$5,source_honoraires!$E$10:$V$351,source_honoraires!$O$6,FALSE),VLOOKUP($BE$5,source_honoraires!$E$10:$V$351,source_honoraires!$O$6,FALSE))</f>
        <v>#N/A</v>
      </c>
      <c r="K20" s="435" t="e">
        <f>IF(VLOOKUP($BE$5,source_honoraires!$E$10:$V$351,source_honoraires!$P$6,FALSE)&lt;10,"0"&amp;VLOOKUP($BE$5,source_honoraires!$E$10:$V$351,source_honoraires!$P$6,FALSE),VLOOKUP($BE$5,source_honoraires!$E$10:$V$351,source_honoraires!$P$6,FALSE))</f>
        <v>#N/A</v>
      </c>
      <c r="L20" s="430" t="s">
        <v>117</v>
      </c>
      <c r="M20" s="434" t="e">
        <f>VLOOKUP($BE$5,source_honoraires!$E$10:$V$351,source_honoraires!$Q$6,FALSE)</f>
        <v>#N/A</v>
      </c>
      <c r="N20" s="435" t="e">
        <f>VLOOKUP($BE$5,source_honoraires!$E$10:$V$351,source_honoraires!$R$6,FALSE)</f>
        <v>#N/A</v>
      </c>
      <c r="O20" s="436" t="s">
        <v>66</v>
      </c>
      <c r="P20" s="425"/>
      <c r="Q20" s="425"/>
      <c r="R20" s="425"/>
      <c r="S20" s="425"/>
      <c r="T20" s="425"/>
      <c r="U20" s="59"/>
      <c r="V20" s="57"/>
      <c r="W20" s="58" t="s">
        <v>8</v>
      </c>
      <c r="X20" s="529"/>
      <c r="Y20" s="529"/>
      <c r="Z20" s="529"/>
      <c r="AA20" s="529"/>
      <c r="AB20" s="529"/>
      <c r="AC20" s="58" t="s">
        <v>18</v>
      </c>
      <c r="AD20" s="526"/>
      <c r="AE20" s="526"/>
      <c r="AF20" s="526"/>
      <c r="AG20" s="526"/>
      <c r="AH20" s="526"/>
      <c r="AI20" s="58" t="s">
        <v>15</v>
      </c>
      <c r="AJ20" s="58"/>
      <c r="AK20" s="526"/>
      <c r="AL20" s="526"/>
      <c r="AM20" s="526"/>
      <c r="AN20" s="526"/>
      <c r="AO20" s="526"/>
      <c r="AP20" s="526"/>
      <c r="AQ20" s="526"/>
      <c r="AR20" s="526"/>
      <c r="AS20" s="59"/>
    </row>
    <row r="21" spans="1:62" ht="5.25" customHeight="1" x14ac:dyDescent="0.15">
      <c r="A21" s="60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62"/>
      <c r="V21" s="60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2"/>
    </row>
    <row r="23" spans="1:62" s="53" customFormat="1" ht="15" customHeight="1" x14ac:dyDescent="0.15">
      <c r="A23" s="530" t="s">
        <v>119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64"/>
      <c r="W23" s="64"/>
      <c r="X23" s="64"/>
      <c r="Y23" s="64"/>
      <c r="Z23" s="64"/>
      <c r="AA23" s="64"/>
      <c r="AB23" s="64"/>
      <c r="AC23" s="64"/>
      <c r="AD23" s="64"/>
      <c r="AE23" s="532" t="s">
        <v>12</v>
      </c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4"/>
      <c r="BF23" s="350"/>
      <c r="BJ23" s="350"/>
    </row>
    <row r="24" spans="1:62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32" t="s">
        <v>22</v>
      </c>
      <c r="AF24" s="533"/>
      <c r="AG24" s="533"/>
      <c r="AH24" s="533"/>
      <c r="AI24" s="533"/>
      <c r="AJ24" s="533"/>
      <c r="AK24" s="534"/>
      <c r="AL24" s="532" t="s">
        <v>23</v>
      </c>
      <c r="AM24" s="533"/>
      <c r="AN24" s="533"/>
      <c r="AO24" s="533"/>
      <c r="AP24" s="533"/>
      <c r="AQ24" s="533"/>
      <c r="AR24" s="533"/>
      <c r="AS24" s="534"/>
    </row>
    <row r="25" spans="1:62" ht="20.25" customHeight="1" x14ac:dyDescent="0.15">
      <c r="A25" s="57"/>
      <c r="B25" s="70" t="s">
        <v>124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</row>
    <row r="26" spans="1:62" ht="15" x14ac:dyDescent="0.15">
      <c r="A26" s="57"/>
      <c r="B26" s="70" t="s">
        <v>125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</row>
    <row r="27" spans="1:62" x14ac:dyDescent="0.15">
      <c r="A27" s="57"/>
      <c r="B27" s="71" t="s">
        <v>126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36"/>
      <c r="AF27" s="537"/>
      <c r="AG27" s="537"/>
      <c r="AH27" s="537"/>
      <c r="AI27" s="537"/>
      <c r="AJ27" s="537"/>
      <c r="AK27" s="538"/>
      <c r="AL27" s="536"/>
      <c r="AM27" s="537"/>
      <c r="AN27" s="537"/>
      <c r="AO27" s="537"/>
      <c r="AP27" s="537"/>
      <c r="AQ27" s="537"/>
      <c r="AR27" s="537"/>
      <c r="AS27" s="538"/>
    </row>
    <row r="28" spans="1:62" x14ac:dyDescent="0.15">
      <c r="A28" s="57"/>
      <c r="B28" s="71" t="s">
        <v>127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39"/>
      <c r="AF28" s="540"/>
      <c r="AG28" s="540"/>
      <c r="AH28" s="540"/>
      <c r="AI28" s="540"/>
      <c r="AJ28" s="540"/>
      <c r="AK28" s="541"/>
      <c r="AL28" s="539"/>
      <c r="AM28" s="540"/>
      <c r="AN28" s="540"/>
      <c r="AO28" s="540"/>
      <c r="AP28" s="540"/>
      <c r="AQ28" s="540"/>
      <c r="AR28" s="540"/>
      <c r="AS28" s="541"/>
    </row>
    <row r="29" spans="1:62" x14ac:dyDescent="0.15">
      <c r="A29" s="57"/>
      <c r="B29" s="71" t="s">
        <v>142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39"/>
      <c r="AF29" s="540"/>
      <c r="AG29" s="540"/>
      <c r="AH29" s="540"/>
      <c r="AI29" s="540"/>
      <c r="AJ29" s="540"/>
      <c r="AK29" s="541"/>
      <c r="AL29" s="539"/>
      <c r="AM29" s="540"/>
      <c r="AN29" s="540"/>
      <c r="AO29" s="540"/>
      <c r="AP29" s="540"/>
      <c r="AQ29" s="540"/>
      <c r="AR29" s="540"/>
      <c r="AS29" s="541"/>
    </row>
    <row r="30" spans="1:62" ht="7.5" customHeight="1" x14ac:dyDescent="0.15">
      <c r="A30" s="57"/>
      <c r="B30" s="58"/>
      <c r="C30" s="7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42"/>
      <c r="AF30" s="543"/>
      <c r="AG30" s="543"/>
      <c r="AH30" s="543"/>
      <c r="AI30" s="543"/>
      <c r="AJ30" s="543"/>
      <c r="AK30" s="544"/>
      <c r="AL30" s="542"/>
      <c r="AM30" s="543"/>
      <c r="AN30" s="543"/>
      <c r="AO30" s="543"/>
      <c r="AP30" s="543"/>
      <c r="AQ30" s="543"/>
      <c r="AR30" s="543"/>
      <c r="AS30" s="544"/>
    </row>
    <row r="31" spans="1:62" s="51" customFormat="1" ht="15" x14ac:dyDescent="0.15">
      <c r="A31" s="72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110" t="s">
        <v>179</v>
      </c>
      <c r="Q31" s="111" t="str">
        <f>RIGHT(Z6,2)</f>
        <v>0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BF31" s="352"/>
      <c r="BJ31" s="352"/>
    </row>
    <row r="32" spans="1:62" s="52" customFormat="1" ht="15" x14ac:dyDescent="0.1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 t="s">
        <v>136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546"/>
      <c r="AF32" s="546"/>
      <c r="AG32" s="546"/>
      <c r="AH32" s="546"/>
      <c r="AI32" s="546"/>
      <c r="AJ32" s="546"/>
      <c r="AK32" s="546"/>
      <c r="AL32" s="546"/>
      <c r="AM32" s="546"/>
      <c r="AN32" s="546"/>
      <c r="AO32" s="546"/>
      <c r="AP32" s="546"/>
      <c r="AQ32" s="546"/>
      <c r="AR32" s="546"/>
      <c r="AS32" s="546"/>
      <c r="BF32" s="353"/>
      <c r="BJ32" s="353"/>
    </row>
    <row r="33" spans="1:62" s="51" customFormat="1" ht="15" x14ac:dyDescent="0.15">
      <c r="A33" s="72"/>
      <c r="B33" s="70"/>
      <c r="C33" s="70"/>
      <c r="D33" s="70" t="s">
        <v>132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BF33" s="352"/>
      <c r="BJ33" s="352"/>
    </row>
    <row r="34" spans="1:62" s="51" customFormat="1" ht="15" x14ac:dyDescent="0.15">
      <c r="A34" s="72"/>
      <c r="B34" s="70"/>
      <c r="C34" s="70"/>
      <c r="D34" s="70"/>
      <c r="E34" s="70"/>
      <c r="F34" s="70"/>
      <c r="G34" s="70"/>
      <c r="H34" s="66" t="s">
        <v>128</v>
      </c>
      <c r="I34" s="70" t="s">
        <v>16</v>
      </c>
      <c r="J34" s="70"/>
      <c r="K34" s="70"/>
      <c r="L34" s="70"/>
      <c r="M34" s="70"/>
      <c r="N34" s="70"/>
      <c r="O34" s="70"/>
      <c r="P34" s="70"/>
      <c r="Q34" s="70"/>
      <c r="R34" s="549">
        <v>0.06</v>
      </c>
      <c r="S34" s="549"/>
      <c r="T34" s="70" t="s">
        <v>131</v>
      </c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535"/>
      <c r="AF34" s="535"/>
      <c r="AG34" s="535"/>
      <c r="AH34" s="535"/>
      <c r="AI34" s="535"/>
      <c r="AJ34" s="535"/>
      <c r="AK34" s="535"/>
      <c r="AL34" s="550"/>
      <c r="AM34" s="551"/>
      <c r="AN34" s="551"/>
      <c r="AO34" s="551"/>
      <c r="AP34" s="551"/>
      <c r="AQ34" s="551"/>
      <c r="AR34" s="551"/>
      <c r="AS34" s="552"/>
      <c r="BF34" s="352"/>
      <c r="BJ34" s="352"/>
    </row>
    <row r="35" spans="1:62" s="51" customFormat="1" ht="15" x14ac:dyDescent="0.15">
      <c r="A35" s="72"/>
      <c r="B35" s="70"/>
      <c r="C35" s="70"/>
      <c r="D35" s="70"/>
      <c r="E35" s="70"/>
      <c r="F35" s="70"/>
      <c r="G35" s="70"/>
      <c r="H35" s="66" t="s">
        <v>128</v>
      </c>
      <c r="I35" s="70" t="s">
        <v>129</v>
      </c>
      <c r="J35" s="70"/>
      <c r="K35" s="70"/>
      <c r="L35" s="70"/>
      <c r="M35" s="70"/>
      <c r="N35" s="70"/>
      <c r="O35" s="70"/>
      <c r="P35" s="70"/>
      <c r="Q35" s="70"/>
      <c r="R35" s="549">
        <v>0.05</v>
      </c>
      <c r="S35" s="549"/>
      <c r="T35" s="70" t="s">
        <v>131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535"/>
      <c r="AF35" s="535"/>
      <c r="AG35" s="535"/>
      <c r="AH35" s="535"/>
      <c r="AI35" s="535"/>
      <c r="AJ35" s="535"/>
      <c r="AK35" s="535"/>
      <c r="AL35" s="553"/>
      <c r="AM35" s="547"/>
      <c r="AN35" s="547"/>
      <c r="AO35" s="547"/>
      <c r="AP35" s="547"/>
      <c r="AQ35" s="547"/>
      <c r="AR35" s="547"/>
      <c r="AS35" s="548"/>
      <c r="BF35" s="352"/>
      <c r="BJ35" s="352"/>
    </row>
    <row r="36" spans="1:62" s="51" customFormat="1" ht="15" x14ac:dyDescent="0.15">
      <c r="A36" s="72"/>
      <c r="B36" s="70"/>
      <c r="C36" s="70"/>
      <c r="D36" s="70"/>
      <c r="E36" s="70"/>
      <c r="F36" s="70"/>
      <c r="G36" s="70"/>
      <c r="H36" s="66" t="s">
        <v>128</v>
      </c>
      <c r="I36" s="70" t="s">
        <v>17</v>
      </c>
      <c r="J36" s="70"/>
      <c r="K36" s="70"/>
      <c r="L36" s="70"/>
      <c r="M36" s="70"/>
      <c r="N36" s="70"/>
      <c r="O36" s="70"/>
      <c r="P36" s="70"/>
      <c r="Q36" s="70"/>
      <c r="R36" s="549">
        <v>0.05</v>
      </c>
      <c r="S36" s="549"/>
      <c r="T36" s="70" t="s">
        <v>131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535"/>
      <c r="AF36" s="535"/>
      <c r="AG36" s="535"/>
      <c r="AH36" s="535"/>
      <c r="AI36" s="535"/>
      <c r="AJ36" s="535"/>
      <c r="AK36" s="535"/>
      <c r="AL36" s="553"/>
      <c r="AM36" s="547"/>
      <c r="AN36" s="547"/>
      <c r="AO36" s="547"/>
      <c r="AP36" s="547"/>
      <c r="AQ36" s="547"/>
      <c r="AR36" s="547"/>
      <c r="AS36" s="548"/>
      <c r="BF36" s="352"/>
      <c r="BJ36" s="352"/>
    </row>
    <row r="37" spans="1:62" s="51" customFormat="1" ht="15" x14ac:dyDescent="0.15">
      <c r="A37" s="72"/>
      <c r="B37" s="70"/>
      <c r="C37" s="70"/>
      <c r="D37" s="70"/>
      <c r="E37" s="70"/>
      <c r="F37" s="70"/>
      <c r="G37" s="70"/>
      <c r="H37" s="66" t="s">
        <v>128</v>
      </c>
      <c r="I37" s="70" t="s">
        <v>130</v>
      </c>
      <c r="J37" s="70"/>
      <c r="K37" s="70"/>
      <c r="L37" s="70"/>
      <c r="M37" s="70"/>
      <c r="N37" s="70"/>
      <c r="O37" s="70"/>
      <c r="P37" s="70"/>
      <c r="Q37" s="70"/>
      <c r="R37" s="549">
        <v>0.25</v>
      </c>
      <c r="S37" s="549"/>
      <c r="T37" s="70" t="s">
        <v>131</v>
      </c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535"/>
      <c r="AF37" s="535"/>
      <c r="AG37" s="535"/>
      <c r="AH37" s="535"/>
      <c r="AI37" s="535"/>
      <c r="AJ37" s="535"/>
      <c r="AK37" s="535"/>
      <c r="AL37" s="553"/>
      <c r="AM37" s="547"/>
      <c r="AN37" s="547"/>
      <c r="AO37" s="547"/>
      <c r="AP37" s="547"/>
      <c r="AQ37" s="547"/>
      <c r="AR37" s="547"/>
      <c r="AS37" s="548"/>
      <c r="BF37" s="352"/>
      <c r="BJ37" s="352"/>
    </row>
    <row r="38" spans="1:62" s="51" customFormat="1" ht="15" x14ac:dyDescent="0.15">
      <c r="A38" s="72"/>
      <c r="B38" s="70"/>
      <c r="C38" s="70"/>
      <c r="D38" s="70"/>
      <c r="E38" s="70"/>
      <c r="F38" s="70"/>
      <c r="G38" s="70"/>
      <c r="H38" s="70"/>
      <c r="I38" s="58" t="s">
        <v>133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535"/>
      <c r="AF38" s="535"/>
      <c r="AG38" s="535"/>
      <c r="AH38" s="535"/>
      <c r="AI38" s="535"/>
      <c r="AJ38" s="535"/>
      <c r="AK38" s="535"/>
      <c r="AL38" s="553"/>
      <c r="AM38" s="547"/>
      <c r="AN38" s="547"/>
      <c r="AO38" s="547"/>
      <c r="AP38" s="547"/>
      <c r="AQ38" s="547"/>
      <c r="AR38" s="547"/>
      <c r="AS38" s="548"/>
      <c r="BF38" s="352"/>
      <c r="BJ38" s="352"/>
    </row>
    <row r="39" spans="1:62" s="51" customFormat="1" ht="15" x14ac:dyDescent="0.15">
      <c r="A39" s="72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535"/>
      <c r="AF39" s="535"/>
      <c r="AG39" s="535"/>
      <c r="AH39" s="535"/>
      <c r="AI39" s="535"/>
      <c r="AJ39" s="535"/>
      <c r="AK39" s="535"/>
      <c r="AL39" s="553"/>
      <c r="AM39" s="547"/>
      <c r="AN39" s="547"/>
      <c r="AO39" s="547"/>
      <c r="AP39" s="547"/>
      <c r="AQ39" s="547"/>
      <c r="AR39" s="547"/>
      <c r="AS39" s="548"/>
      <c r="BF39" s="352"/>
      <c r="BJ39" s="352"/>
    </row>
    <row r="40" spans="1:62" s="51" customFormat="1" ht="15" x14ac:dyDescent="0.15">
      <c r="A40" s="72"/>
      <c r="B40" s="70"/>
      <c r="C40" s="70"/>
      <c r="D40" s="70" t="s">
        <v>134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5" t="s">
        <v>135</v>
      </c>
      <c r="AE40" s="535"/>
      <c r="AF40" s="535"/>
      <c r="AG40" s="535"/>
      <c r="AH40" s="535"/>
      <c r="AI40" s="535"/>
      <c r="AJ40" s="535"/>
      <c r="AK40" s="535"/>
      <c r="AL40" s="553"/>
      <c r="AM40" s="547"/>
      <c r="AN40" s="547"/>
      <c r="AO40" s="547"/>
      <c r="AP40" s="547"/>
      <c r="AQ40" s="547"/>
      <c r="AR40" s="547"/>
      <c r="AS40" s="548"/>
      <c r="BF40" s="352"/>
      <c r="BJ40" s="352"/>
    </row>
    <row r="41" spans="1:62" s="51" customFormat="1" ht="15" x14ac:dyDescent="0.15">
      <c r="A41" s="7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8"/>
      <c r="BF41" s="352"/>
      <c r="BJ41" s="352"/>
    </row>
    <row r="42" spans="1:62" s="51" customFormat="1" ht="16" thickBot="1" x14ac:dyDescent="0.2">
      <c r="A42" s="72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4" t="s">
        <v>137</v>
      </c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83"/>
      <c r="AF42" s="83"/>
      <c r="AG42" s="83"/>
      <c r="AH42" s="554">
        <f>SUM(AE32:AK40,AL32)</f>
        <v>0</v>
      </c>
      <c r="AI42" s="554"/>
      <c r="AJ42" s="554"/>
      <c r="AK42" s="554"/>
      <c r="AL42" s="554"/>
      <c r="AM42" s="554"/>
      <c r="AN42" s="554"/>
      <c r="AO42" s="554"/>
      <c r="AP42" s="83"/>
      <c r="AQ42" s="83"/>
      <c r="AR42" s="83"/>
      <c r="AS42" s="84"/>
      <c r="BF42" s="352"/>
      <c r="BJ42" s="352"/>
    </row>
    <row r="43" spans="1:62" s="51" customFormat="1" ht="16" thickTop="1" x14ac:dyDescent="0.15">
      <c r="A43" s="72"/>
      <c r="B43" s="70"/>
      <c r="C43" s="70"/>
      <c r="D43" s="70" t="s">
        <v>138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83"/>
      <c r="AF43" s="83"/>
      <c r="AG43" s="83"/>
      <c r="AH43" s="555"/>
      <c r="AI43" s="555"/>
      <c r="AJ43" s="555"/>
      <c r="AK43" s="555"/>
      <c r="AL43" s="555"/>
      <c r="AM43" s="555"/>
      <c r="AN43" s="555"/>
      <c r="AO43" s="555"/>
      <c r="AP43" s="83"/>
      <c r="AQ43" s="83"/>
      <c r="AR43" s="83"/>
      <c r="AS43" s="84"/>
      <c r="BF43" s="352"/>
      <c r="BJ43" s="352"/>
    </row>
    <row r="44" spans="1:62" s="51" customFormat="1" ht="16" thickBot="1" x14ac:dyDescent="0.2">
      <c r="A44" s="72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7" t="s">
        <v>139</v>
      </c>
      <c r="AA44" s="70"/>
      <c r="AB44" s="70"/>
      <c r="AC44" s="70"/>
      <c r="AD44" s="70"/>
      <c r="AE44" s="83"/>
      <c r="AF44" s="83"/>
      <c r="AG44" s="83"/>
      <c r="AH44" s="554">
        <f>AH42-AH43</f>
        <v>0</v>
      </c>
      <c r="AI44" s="554"/>
      <c r="AJ44" s="554"/>
      <c r="AK44" s="554"/>
      <c r="AL44" s="554"/>
      <c r="AM44" s="554"/>
      <c r="AN44" s="554"/>
      <c r="AO44" s="554"/>
      <c r="AP44" s="83"/>
      <c r="AQ44" s="83"/>
      <c r="AR44" s="83"/>
      <c r="AS44" s="84"/>
      <c r="BF44" s="352"/>
      <c r="BJ44" s="352"/>
    </row>
    <row r="45" spans="1:62" s="51" customFormat="1" ht="16" thickTop="1" x14ac:dyDescent="0.15">
      <c r="A45" s="72"/>
      <c r="B45" s="70"/>
      <c r="C45" s="70"/>
      <c r="D45" s="70" t="s">
        <v>140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83"/>
      <c r="AF45" s="83"/>
      <c r="AG45" s="83"/>
      <c r="AH45" s="555"/>
      <c r="AI45" s="555"/>
      <c r="AJ45" s="555"/>
      <c r="AK45" s="555"/>
      <c r="AL45" s="555"/>
      <c r="AM45" s="555"/>
      <c r="AN45" s="555"/>
      <c r="AO45" s="555"/>
      <c r="AP45" s="83"/>
      <c r="AQ45" s="83"/>
      <c r="AR45" s="83"/>
      <c r="AS45" s="84"/>
      <c r="BF45" s="352"/>
      <c r="BJ45" s="352"/>
    </row>
    <row r="46" spans="1:62" s="51" customFormat="1" ht="8.25" customHeight="1" x14ac:dyDescent="0.15">
      <c r="A46" s="7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66"/>
      <c r="AI46" s="66"/>
      <c r="AJ46" s="66"/>
      <c r="AK46" s="66"/>
      <c r="AL46" s="66"/>
      <c r="AM46" s="66"/>
      <c r="AN46" s="66"/>
      <c r="AO46" s="66"/>
      <c r="AP46" s="70"/>
      <c r="AQ46" s="70"/>
      <c r="AR46" s="70"/>
      <c r="AS46" s="76"/>
      <c r="BF46" s="352"/>
      <c r="BJ46" s="352"/>
    </row>
    <row r="47" spans="1:62" s="51" customFormat="1" ht="15" x14ac:dyDescent="0.15">
      <c r="A47" s="67"/>
      <c r="B47" s="78" t="s">
        <v>141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9"/>
      <c r="BF47" s="352"/>
      <c r="BJ47" s="352"/>
    </row>
    <row r="48" spans="1:62" s="51" customFormat="1" ht="15" x14ac:dyDescent="0.15">
      <c r="BF48" s="352"/>
      <c r="BJ48" s="352"/>
    </row>
    <row r="49" spans="1:62" s="51" customFormat="1" ht="36.75" customHeight="1" x14ac:dyDescent="0.15">
      <c r="A49" s="556" t="s">
        <v>145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8"/>
      <c r="AE49" s="559" t="s">
        <v>144</v>
      </c>
      <c r="AF49" s="560"/>
      <c r="AG49" s="560"/>
      <c r="AH49" s="560"/>
      <c r="AI49" s="560"/>
      <c r="AJ49" s="560"/>
      <c r="AK49" s="561"/>
      <c r="AL49" s="559" t="s">
        <v>143</v>
      </c>
      <c r="AM49" s="560"/>
      <c r="AN49" s="560"/>
      <c r="AO49" s="560"/>
      <c r="AP49" s="560"/>
      <c r="AQ49" s="560"/>
      <c r="AR49" s="560"/>
      <c r="AS49" s="561"/>
      <c r="BF49" s="352"/>
      <c r="BJ49" s="352"/>
    </row>
    <row r="50" spans="1:62" x14ac:dyDescent="0.15">
      <c r="A50" s="578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80"/>
      <c r="AE50" s="569" t="s">
        <v>206</v>
      </c>
      <c r="AF50" s="570"/>
      <c r="AG50" s="570"/>
      <c r="AH50" s="570"/>
      <c r="AI50" s="570"/>
      <c r="AJ50" s="570"/>
      <c r="AK50" s="571"/>
      <c r="AL50" s="572"/>
      <c r="AM50" s="573"/>
      <c r="AN50" s="573"/>
      <c r="AO50" s="573"/>
      <c r="AP50" s="573"/>
      <c r="AQ50" s="573"/>
      <c r="AR50" s="573"/>
      <c r="AS50" s="574"/>
    </row>
    <row r="51" spans="1:62" x14ac:dyDescent="0.15">
      <c r="A51" s="581"/>
      <c r="B51" s="582"/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3"/>
      <c r="AE51" s="569" t="s">
        <v>207</v>
      </c>
      <c r="AF51" s="570"/>
      <c r="AG51" s="570"/>
      <c r="AH51" s="570"/>
      <c r="AI51" s="570"/>
      <c r="AJ51" s="570"/>
      <c r="AK51" s="571"/>
      <c r="AL51" s="575"/>
      <c r="AM51" s="576"/>
      <c r="AN51" s="576"/>
      <c r="AO51" s="576"/>
      <c r="AP51" s="576"/>
      <c r="AQ51" s="576"/>
      <c r="AR51" s="576"/>
      <c r="AS51" s="577"/>
    </row>
    <row r="52" spans="1:62" x14ac:dyDescent="0.15">
      <c r="A52" s="581"/>
      <c r="B52" s="582"/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  <c r="AA52" s="582"/>
      <c r="AB52" s="582"/>
      <c r="AC52" s="582"/>
      <c r="AD52" s="583"/>
      <c r="AE52" s="569" t="s">
        <v>209</v>
      </c>
      <c r="AF52" s="570"/>
      <c r="AG52" s="570"/>
      <c r="AH52" s="570"/>
      <c r="AI52" s="570"/>
      <c r="AJ52" s="570"/>
      <c r="AK52" s="571"/>
      <c r="AL52" s="575"/>
      <c r="AM52" s="576"/>
      <c r="AN52" s="576"/>
      <c r="AO52" s="576"/>
      <c r="AP52" s="576"/>
      <c r="AQ52" s="576"/>
      <c r="AR52" s="576"/>
      <c r="AS52" s="577"/>
    </row>
    <row r="53" spans="1:62" x14ac:dyDescent="0.15">
      <c r="A53" s="581"/>
      <c r="B53" s="582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3"/>
      <c r="AE53" s="484" t="s">
        <v>208</v>
      </c>
      <c r="AF53" s="485"/>
      <c r="AG53" s="485"/>
      <c r="AH53" s="485"/>
      <c r="AI53" s="485"/>
      <c r="AJ53" s="485"/>
      <c r="AK53" s="486"/>
      <c r="AL53" s="575"/>
      <c r="AM53" s="576"/>
      <c r="AN53" s="576"/>
      <c r="AO53" s="576"/>
      <c r="AP53" s="576"/>
      <c r="AQ53" s="576"/>
      <c r="AR53" s="576"/>
      <c r="AS53" s="577"/>
    </row>
    <row r="54" spans="1:62" ht="15" x14ac:dyDescent="0.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79" t="s">
        <v>136</v>
      </c>
      <c r="U54" s="61"/>
      <c r="V54" s="61"/>
      <c r="W54" s="61"/>
      <c r="X54" s="61"/>
      <c r="Y54" s="61"/>
      <c r="Z54" s="61"/>
      <c r="AA54" s="61"/>
      <c r="AB54" s="61"/>
      <c r="AC54" s="61"/>
      <c r="AD54" s="62"/>
      <c r="AE54" s="562"/>
      <c r="AF54" s="562"/>
      <c r="AG54" s="562"/>
      <c r="AH54" s="562"/>
      <c r="AI54" s="562"/>
      <c r="AJ54" s="562"/>
      <c r="AK54" s="563"/>
      <c r="AL54" s="564">
        <f>SUM(AL50:AS53)</f>
        <v>0</v>
      </c>
      <c r="AM54" s="565"/>
      <c r="AN54" s="565"/>
      <c r="AO54" s="565"/>
      <c r="AP54" s="565"/>
      <c r="AQ54" s="565"/>
      <c r="AR54" s="565"/>
      <c r="AS54" s="565"/>
    </row>
    <row r="55" spans="1:62" x14ac:dyDescent="0.15">
      <c r="T55" s="58"/>
      <c r="U55" s="58"/>
      <c r="V55" s="58"/>
      <c r="W55" s="58"/>
    </row>
    <row r="56" spans="1:62" ht="15" x14ac:dyDescent="0.15">
      <c r="A56" s="566" t="s">
        <v>146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8"/>
    </row>
    <row r="57" spans="1:62" ht="31.5" customHeight="1" x14ac:dyDescent="0.15">
      <c r="A57" s="80"/>
      <c r="B57" s="482" t="s">
        <v>147</v>
      </c>
      <c r="C57" s="584" t="s">
        <v>160</v>
      </c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5"/>
      <c r="AE57" s="590">
        <f>IFERROR(VLOOKUP(AT57,source_honoraires!$D$10:$V$158,source_honoraires!$T$7,FALSE),0)</f>
        <v>0</v>
      </c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90"/>
      <c r="AS57" s="590"/>
      <c r="AT57" s="2" t="str">
        <f>$BE$5&amp;"A"</f>
        <v>A</v>
      </c>
    </row>
    <row r="58" spans="1:62" ht="31.5" customHeight="1" x14ac:dyDescent="0.15">
      <c r="A58" s="80"/>
      <c r="B58" s="482" t="s">
        <v>148</v>
      </c>
      <c r="C58" s="584" t="s">
        <v>149</v>
      </c>
      <c r="D58" s="584"/>
      <c r="E58" s="584"/>
      <c r="F58" s="584"/>
      <c r="G58" s="584"/>
      <c r="H58" s="584"/>
      <c r="I58" s="584"/>
      <c r="J58" s="584"/>
      <c r="K58" s="584"/>
      <c r="L58" s="584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584"/>
      <c r="AD58" s="483"/>
      <c r="AE58" s="590">
        <f>IFERROR(VLOOKUP(AT58,source_honoraires!$D$10:$V$158,source_honoraires!$T$7,FALSE),0)</f>
        <v>0</v>
      </c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90"/>
      <c r="AS58" s="590"/>
      <c r="AT58" s="2" t="str">
        <f>$BE$5&amp;"B"</f>
        <v>B</v>
      </c>
    </row>
    <row r="59" spans="1:62" ht="31.5" customHeight="1" x14ac:dyDescent="0.15">
      <c r="A59" s="80"/>
      <c r="B59" s="482" t="s">
        <v>150</v>
      </c>
      <c r="C59" s="591" t="s">
        <v>151</v>
      </c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3"/>
      <c r="AE59" s="590" t="e">
        <f>VLOOKUP($BE$5,source_honoraires!$E$10:$X$351,source_honoraires!$X$6,FALSE)</f>
        <v>#N/A</v>
      </c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90"/>
      <c r="AS59" s="590"/>
      <c r="AT59" s="2" t="str">
        <f>$BE$5&amp;"C"</f>
        <v>C</v>
      </c>
    </row>
    <row r="61" spans="1:62" ht="2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6"/>
    </row>
    <row r="62" spans="1:62" x14ac:dyDescent="0.15">
      <c r="A62" s="57"/>
      <c r="B62" s="58" t="s">
        <v>152</v>
      </c>
      <c r="C62" s="58"/>
      <c r="D62" s="58"/>
      <c r="E62" s="58"/>
      <c r="F62" s="58"/>
      <c r="G62" s="58"/>
      <c r="H62" s="58"/>
      <c r="I62" s="589">
        <f>paramètres!B12</f>
        <v>0</v>
      </c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9"/>
    </row>
    <row r="63" spans="1:62" ht="2.25" customHeight="1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9"/>
    </row>
    <row r="64" spans="1:62" x14ac:dyDescent="0.15">
      <c r="A64" s="57"/>
      <c r="B64" s="58" t="s">
        <v>153</v>
      </c>
      <c r="C64" s="58"/>
      <c r="D64" s="58"/>
      <c r="E64" s="58"/>
      <c r="F64" s="58"/>
      <c r="G64" s="343" t="str">
        <f>MID(paramètres!B18,1,1)</f>
        <v/>
      </c>
      <c r="H64" s="344" t="str">
        <f>MID(paramètres!B18,2,1)</f>
        <v/>
      </c>
      <c r="I64" s="344" t="str">
        <f>MID(paramètres!B18,3,1)</f>
        <v/>
      </c>
      <c r="J64" s="344" t="str">
        <f>MID(paramètres!B18,4,1)</f>
        <v/>
      </c>
      <c r="K64" s="344" t="str">
        <f>MID(paramètres!B18,5,1)</f>
        <v/>
      </c>
      <c r="L64" s="345" t="str">
        <f>MID(paramètres!B18,6,1)</f>
        <v/>
      </c>
      <c r="M64" s="346"/>
      <c r="N64" s="344" t="str">
        <f>RIGHT(paramètres!B18,1)</f>
        <v/>
      </c>
      <c r="O64" s="58"/>
      <c r="P64" s="58"/>
      <c r="Q64" s="58"/>
      <c r="R64" s="58"/>
      <c r="S64" s="58"/>
      <c r="T64" s="58"/>
      <c r="U64" s="58"/>
      <c r="V64" s="58"/>
      <c r="W64" s="58"/>
      <c r="X64" s="58" t="s">
        <v>155</v>
      </c>
      <c r="Y64" s="58"/>
      <c r="Z64" s="58"/>
      <c r="AA64" s="589">
        <f>paramètres!B30</f>
        <v>0</v>
      </c>
      <c r="AB64" s="589"/>
      <c r="AC64" s="589"/>
      <c r="AD64" s="589"/>
      <c r="AE64" s="589"/>
      <c r="AF64" s="589"/>
      <c r="AG64" s="589"/>
      <c r="AH64" s="589"/>
      <c r="AI64" s="589"/>
      <c r="AJ64" s="58"/>
      <c r="AK64" s="58"/>
      <c r="AL64" s="58"/>
      <c r="AM64" s="58"/>
      <c r="AN64" s="58"/>
      <c r="AO64" s="58"/>
      <c r="AP64" s="58"/>
      <c r="AQ64" s="58"/>
      <c r="AR64" s="58"/>
      <c r="AS64" s="59"/>
    </row>
    <row r="65" spans="1:45" ht="2.25" customHeight="1" x14ac:dyDescent="0.1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347"/>
      <c r="AB65" s="347"/>
      <c r="AC65" s="347"/>
      <c r="AD65" s="347"/>
      <c r="AE65" s="347"/>
      <c r="AF65" s="347"/>
      <c r="AG65" s="347"/>
      <c r="AH65" s="347"/>
      <c r="AI65" s="347"/>
      <c r="AJ65" s="58"/>
      <c r="AK65" s="58"/>
      <c r="AL65" s="58"/>
      <c r="AM65" s="58"/>
      <c r="AN65" s="58"/>
      <c r="AO65" s="58"/>
      <c r="AP65" s="58"/>
      <c r="AQ65" s="58"/>
      <c r="AR65" s="58"/>
      <c r="AS65" s="59"/>
    </row>
    <row r="66" spans="1:45" x14ac:dyDescent="0.15">
      <c r="A66" s="57"/>
      <c r="B66" s="58" t="s">
        <v>157</v>
      </c>
      <c r="C66" s="58"/>
      <c r="D66" s="58"/>
      <c r="E66" s="58"/>
      <c r="F66" s="58"/>
      <c r="G66" s="588">
        <f>paramètres!B26</f>
        <v>0</v>
      </c>
      <c r="H66" s="588"/>
      <c r="I66" s="588"/>
      <c r="J66" s="346"/>
      <c r="K66" s="346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 t="s">
        <v>15</v>
      </c>
      <c r="Y66" s="58"/>
      <c r="Z66" s="58"/>
      <c r="AA66" s="589">
        <f>paramètres!B28</f>
        <v>0</v>
      </c>
      <c r="AB66" s="589"/>
      <c r="AC66" s="589"/>
      <c r="AD66" s="589"/>
      <c r="AE66" s="589"/>
      <c r="AF66" s="589"/>
      <c r="AG66" s="589"/>
      <c r="AH66" s="589"/>
      <c r="AI66" s="589"/>
      <c r="AJ66" s="58"/>
      <c r="AK66" s="58"/>
      <c r="AL66" s="58"/>
      <c r="AM66" s="58"/>
      <c r="AN66" s="58"/>
      <c r="AO66" s="58"/>
      <c r="AP66" s="58"/>
      <c r="AQ66" s="58"/>
      <c r="AR66" s="58"/>
      <c r="AS66" s="59"/>
    </row>
    <row r="67" spans="1:45" ht="2.25" customHeight="1" x14ac:dyDescent="0.15">
      <c r="A67" s="57"/>
      <c r="B67" s="58"/>
      <c r="C67" s="58"/>
      <c r="D67" s="58"/>
      <c r="E67" s="58"/>
      <c r="F67" s="58"/>
      <c r="G67" s="346"/>
      <c r="H67" s="346"/>
      <c r="I67" s="346"/>
      <c r="J67" s="346"/>
      <c r="K67" s="346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347"/>
      <c r="AB67" s="347"/>
      <c r="AC67" s="347"/>
      <c r="AD67" s="347"/>
      <c r="AE67" s="347"/>
      <c r="AF67" s="347"/>
      <c r="AG67" s="347"/>
      <c r="AH67" s="347"/>
      <c r="AI67" s="347"/>
      <c r="AJ67" s="58"/>
      <c r="AK67" s="58"/>
      <c r="AL67" s="58"/>
      <c r="AM67" s="58"/>
      <c r="AN67" s="58"/>
      <c r="AO67" s="58"/>
      <c r="AP67" s="58"/>
      <c r="AQ67" s="58"/>
      <c r="AR67" s="58"/>
      <c r="AS67" s="59"/>
    </row>
    <row r="68" spans="1:45" x14ac:dyDescent="0.15">
      <c r="A68" s="57"/>
      <c r="B68" s="58" t="s">
        <v>154</v>
      </c>
      <c r="C68" s="58"/>
      <c r="D68" s="58"/>
      <c r="E68" s="58"/>
      <c r="F68" s="58"/>
      <c r="G68" s="588">
        <f>paramètres!B32</f>
        <v>0</v>
      </c>
      <c r="H68" s="588"/>
      <c r="I68" s="588"/>
      <c r="J68" s="588"/>
      <c r="K68" s="58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 t="s">
        <v>156</v>
      </c>
      <c r="Y68" s="58"/>
      <c r="Z68" s="58"/>
      <c r="AA68" s="589">
        <f>paramètres!B34</f>
        <v>0</v>
      </c>
      <c r="AB68" s="589"/>
      <c r="AC68" s="589"/>
      <c r="AD68" s="589"/>
      <c r="AE68" s="589"/>
      <c r="AF68" s="589"/>
      <c r="AG68" s="589"/>
      <c r="AH68" s="589"/>
      <c r="AI68" s="589"/>
      <c r="AJ68" s="58"/>
      <c r="AK68" s="58"/>
      <c r="AL68" s="58"/>
      <c r="AM68" s="58"/>
      <c r="AN68" s="58"/>
      <c r="AO68" s="58"/>
      <c r="AP68" s="58"/>
      <c r="AQ68" s="58"/>
      <c r="AR68" s="58"/>
      <c r="AS68" s="59"/>
    </row>
    <row r="69" spans="1:45" ht="2.25" customHeight="1" x14ac:dyDescent="0.1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2"/>
    </row>
    <row r="70" spans="1:45" ht="2.25" customHeight="1" x14ac:dyDescent="0.15"/>
    <row r="71" spans="1:45" x14ac:dyDescent="0.15">
      <c r="V71" s="2" t="s">
        <v>174</v>
      </c>
      <c r="X71" s="586">
        <f>paramètres!B28</f>
        <v>0</v>
      </c>
      <c r="Y71" s="586"/>
      <c r="Z71" s="586"/>
      <c r="AA71" s="586"/>
      <c r="AB71" s="586"/>
      <c r="AC71" s="586"/>
      <c r="AE71" s="2" t="s">
        <v>175</v>
      </c>
      <c r="AF71" s="587" t="str">
        <f>IF(paramètres!B22&lt;&gt;"",paramètres!B22,"")</f>
        <v/>
      </c>
      <c r="AG71" s="587"/>
      <c r="AH71" s="587"/>
      <c r="AI71" s="587"/>
      <c r="AJ71" s="587"/>
      <c r="AK71" s="587"/>
    </row>
    <row r="73" spans="1:45" ht="15" x14ac:dyDescent="0.15">
      <c r="AC73" s="51" t="s">
        <v>158</v>
      </c>
    </row>
  </sheetData>
  <mergeCells count="89">
    <mergeCell ref="X71:AC71"/>
    <mergeCell ref="AF71:AK71"/>
    <mergeCell ref="I62:AE62"/>
    <mergeCell ref="AA64:AI64"/>
    <mergeCell ref="G66:I66"/>
    <mergeCell ref="AA66:AI66"/>
    <mergeCell ref="G68:K68"/>
    <mergeCell ref="AA68:AI68"/>
    <mergeCell ref="C59:AD59"/>
    <mergeCell ref="AE59:AS59"/>
    <mergeCell ref="A52:AD52"/>
    <mergeCell ref="AE52:AK52"/>
    <mergeCell ref="AL52:AS52"/>
    <mergeCell ref="A53:AD53"/>
    <mergeCell ref="AL53:AS53"/>
    <mergeCell ref="AE54:AK54"/>
    <mergeCell ref="AL54:AS54"/>
    <mergeCell ref="A56:AS56"/>
    <mergeCell ref="C57:AD57"/>
    <mergeCell ref="AE57:AS57"/>
    <mergeCell ref="C58:AC58"/>
    <mergeCell ref="AE58:AS58"/>
    <mergeCell ref="A50:AD50"/>
    <mergeCell ref="AE50:AK50"/>
    <mergeCell ref="AL50:AS50"/>
    <mergeCell ref="A51:AD51"/>
    <mergeCell ref="AE51:AK51"/>
    <mergeCell ref="AL51:AS51"/>
    <mergeCell ref="AH42:AO42"/>
    <mergeCell ref="AH43:AO43"/>
    <mergeCell ref="AH44:AO44"/>
    <mergeCell ref="AH45:AO45"/>
    <mergeCell ref="A49:AD49"/>
    <mergeCell ref="AE49:AK49"/>
    <mergeCell ref="AL49:AS49"/>
    <mergeCell ref="AL41:AS41"/>
    <mergeCell ref="AE33:AK33"/>
    <mergeCell ref="AL33:AS33"/>
    <mergeCell ref="R34:S34"/>
    <mergeCell ref="AE34:AK34"/>
    <mergeCell ref="AL34:AS40"/>
    <mergeCell ref="R35:S35"/>
    <mergeCell ref="AE35:AK35"/>
    <mergeCell ref="R36:S36"/>
    <mergeCell ref="AE36:AK36"/>
    <mergeCell ref="R37:S37"/>
    <mergeCell ref="AE37:AK37"/>
    <mergeCell ref="AE38:AK38"/>
    <mergeCell ref="AE39:AK39"/>
    <mergeCell ref="AE40:AK40"/>
    <mergeCell ref="AE41:AK41"/>
    <mergeCell ref="AE27:AK30"/>
    <mergeCell ref="AL27:AS30"/>
    <mergeCell ref="AE31:AK31"/>
    <mergeCell ref="AL31:AS31"/>
    <mergeCell ref="AE32:AK32"/>
    <mergeCell ref="AL32:AS32"/>
    <mergeCell ref="A23:U23"/>
    <mergeCell ref="AE23:AS23"/>
    <mergeCell ref="AE24:AK24"/>
    <mergeCell ref="AL24:AS24"/>
    <mergeCell ref="AE25:AK26"/>
    <mergeCell ref="AL25:AS26"/>
    <mergeCell ref="H18:M18"/>
    <mergeCell ref="S18:T18"/>
    <mergeCell ref="AC18:AR18"/>
    <mergeCell ref="X20:AB20"/>
    <mergeCell ref="AD20:AH20"/>
    <mergeCell ref="AK20:AR20"/>
    <mergeCell ref="A7:M7"/>
    <mergeCell ref="AC12:AR12"/>
    <mergeCell ref="H14:T14"/>
    <mergeCell ref="AC14:AR14"/>
    <mergeCell ref="D16:G16"/>
    <mergeCell ref="I16:J16"/>
    <mergeCell ref="N16:T16"/>
    <mergeCell ref="AC16:AR16"/>
    <mergeCell ref="BF3:BF4"/>
    <mergeCell ref="A4:M4"/>
    <mergeCell ref="U4:AS4"/>
    <mergeCell ref="A5:M5"/>
    <mergeCell ref="A6:M6"/>
    <mergeCell ref="Z6:AA6"/>
    <mergeCell ref="BE3:BE4"/>
    <mergeCell ref="A1:M1"/>
    <mergeCell ref="A2:M2"/>
    <mergeCell ref="U2:AS2"/>
    <mergeCell ref="A3:M3"/>
    <mergeCell ref="U3:AS3"/>
  </mergeCells>
  <conditionalFormatting sqref="D16:G16 I16:J16 N16:T16 M10:R10 T10 AA68">
    <cfRule type="containsBlanks" dxfId="349" priority="18">
      <formula>LEN(TRIM(D10))=0</formula>
    </cfRule>
  </conditionalFormatting>
  <conditionalFormatting sqref="H18:M18 S18:T18">
    <cfRule type="containsBlanks" dxfId="348" priority="17">
      <formula>LEN(TRIM(H18))=0</formula>
    </cfRule>
  </conditionalFormatting>
  <conditionalFormatting sqref="J20:K20">
    <cfRule type="containsBlanks" dxfId="347" priority="15">
      <formula>LEN(TRIM(J20))=0</formula>
    </cfRule>
  </conditionalFormatting>
  <conditionalFormatting sqref="G12">
    <cfRule type="containsBlanks" dxfId="346" priority="16">
      <formula>LEN(TRIM(G12))=0</formula>
    </cfRule>
  </conditionalFormatting>
  <conditionalFormatting sqref="M20:N20">
    <cfRule type="containsBlanks" dxfId="345" priority="14">
      <formula>LEN(TRIM(M20))=0</formula>
    </cfRule>
  </conditionalFormatting>
  <conditionalFormatting sqref="AI10:AN10">
    <cfRule type="containsBlanks" dxfId="344" priority="13">
      <formula>LEN(TRIM(AI10))=0</formula>
    </cfRule>
  </conditionalFormatting>
  <conditionalFormatting sqref="X20:AB20">
    <cfRule type="containsBlanks" dxfId="343" priority="12">
      <formula>LEN(TRIM(X20))=0</formula>
    </cfRule>
  </conditionalFormatting>
  <conditionalFormatting sqref="AD20">
    <cfRule type="containsBlanks" dxfId="342" priority="11">
      <formula>LEN(TRIM(AD20))=0</formula>
    </cfRule>
  </conditionalFormatting>
  <conditionalFormatting sqref="AK20:AR20">
    <cfRule type="containsBlanks" dxfId="341" priority="10">
      <formula>LEN(TRIM(AK20))=0</formula>
    </cfRule>
  </conditionalFormatting>
  <conditionalFormatting sqref="AC12:AR12 AC14:AR14 AC18:AR18 AC16:AR16">
    <cfRule type="containsBlanks" dxfId="340" priority="9">
      <formula>LEN(TRIM(AC12))=0</formula>
    </cfRule>
  </conditionalFormatting>
  <conditionalFormatting sqref="H14:T14">
    <cfRule type="containsBlanks" dxfId="339" priority="8">
      <formula>LEN(TRIM(H14))=0</formula>
    </cfRule>
  </conditionalFormatting>
  <conditionalFormatting sqref="AP10">
    <cfRule type="containsBlanks" dxfId="338" priority="7">
      <formula>LEN(TRIM(AP10))=0</formula>
    </cfRule>
  </conditionalFormatting>
  <conditionalFormatting sqref="G64:L64">
    <cfRule type="containsBlanks" dxfId="337" priority="6">
      <formula>LEN(TRIM(G64))=0</formula>
    </cfRule>
  </conditionalFormatting>
  <conditionalFormatting sqref="N64">
    <cfRule type="containsBlanks" dxfId="336" priority="5">
      <formula>LEN(TRIM(N64))=0</formula>
    </cfRule>
  </conditionalFormatting>
  <conditionalFormatting sqref="G66:I66 G68:K68">
    <cfRule type="containsBlanks" dxfId="335" priority="4">
      <formula>LEN(TRIM(G66))=0</formula>
    </cfRule>
  </conditionalFormatting>
  <conditionalFormatting sqref="I62:AE62">
    <cfRule type="containsBlanks" dxfId="334" priority="3">
      <formula>LEN(TRIM(I62))=0</formula>
    </cfRule>
  </conditionalFormatting>
  <conditionalFormatting sqref="AA64:AI64 AA66:AI66">
    <cfRule type="containsBlanks" dxfId="333" priority="2">
      <formula>LEN(TRIM(AA64))=0</formula>
    </cfRule>
  </conditionalFormatting>
  <conditionalFormatting sqref="Z6:AA6">
    <cfRule type="containsBlanks" dxfId="332" priority="1">
      <formula>LEN(TRIM(Z6))=0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84" orientation="portrait" r:id="rId1"/>
  <headerFooter>
    <oddHeader>&amp;R&amp;"Geneva,Gras"&amp;12ID19</oddHeader>
    <oddFooter>&amp;L_____________________________
(1) Célibataire, marié, veuf, divorcé.
(2) Inclure la période des congés.&amp;R
Mis au format Excel par : www.impots-et-taxes.com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  <pageSetUpPr fitToPage="1"/>
  </sheetPr>
  <dimension ref="A1:BJ73"/>
  <sheetViews>
    <sheetView showGridLines="0" showZeros="0" workbookViewId="0">
      <selection activeCell="BE50" sqref="BE50"/>
    </sheetView>
  </sheetViews>
  <sheetFormatPr baseColWidth="10" defaultColWidth="3.6640625" defaultRowHeight="14" x14ac:dyDescent="0.15"/>
  <cols>
    <col min="1" max="1" width="0.6640625" style="2" customWidth="1"/>
    <col min="2" max="2" width="3.6640625" style="2" bestFit="1" customWidth="1"/>
    <col min="3" max="6" width="3.6640625" style="2"/>
    <col min="7" max="7" width="3.6640625" style="2" customWidth="1"/>
    <col min="8" max="9" width="3.6640625" style="2"/>
    <col min="10" max="11" width="2.83203125" style="2" customWidth="1"/>
    <col min="12" max="12" width="4.5" style="2" customWidth="1"/>
    <col min="13" max="20" width="2.6640625" style="2" customWidth="1"/>
    <col min="21" max="21" width="0.5" style="2" customWidth="1"/>
    <col min="22" max="22" width="0.83203125" style="2" customWidth="1"/>
    <col min="23" max="29" width="3.1640625" style="2" customWidth="1"/>
    <col min="30" max="30" width="1.1640625" style="2" customWidth="1"/>
    <col min="31" max="34" width="3.1640625" style="2" customWidth="1"/>
    <col min="35" max="44" width="2.6640625" style="2" customWidth="1"/>
    <col min="45" max="45" width="0.6640625" style="2" customWidth="1"/>
    <col min="46" max="46" width="3.6640625" style="2" hidden="1" customWidth="1"/>
    <col min="47" max="56" width="3.6640625" style="2"/>
    <col min="57" max="57" width="28.6640625" style="2" bestFit="1" customWidth="1"/>
    <col min="58" max="58" width="5.5" style="349" hidden="1" customWidth="1"/>
    <col min="59" max="61" width="0" style="2" hidden="1" customWidth="1"/>
    <col min="62" max="62" width="3" style="349" hidden="1" customWidth="1"/>
    <col min="63" max="16384" width="3.6640625" style="2"/>
  </cols>
  <sheetData>
    <row r="1" spans="1:62" ht="16" x14ac:dyDescent="0.15">
      <c r="A1" s="523" t="s">
        <v>28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"/>
      <c r="O1" s="52"/>
      <c r="P1" s="52"/>
      <c r="AM1" s="53"/>
    </row>
    <row r="2" spans="1:62" s="53" customFormat="1" ht="15" thickBot="1" x14ac:dyDescent="0.2">
      <c r="A2" s="522" t="s">
        <v>104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3"/>
      <c r="O2" s="3"/>
      <c r="P2" s="3"/>
      <c r="U2" s="522" t="s">
        <v>106</v>
      </c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BF2" s="350"/>
      <c r="BJ2" s="350"/>
    </row>
    <row r="3" spans="1:62" s="53" customFormat="1" ht="13.5" customHeight="1" x14ac:dyDescent="0.15">
      <c r="A3" s="522" t="s">
        <v>159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3"/>
      <c r="O3" s="3"/>
      <c r="P3" s="3"/>
      <c r="U3" s="522" t="s">
        <v>107</v>
      </c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BE3" s="518" t="s">
        <v>303</v>
      </c>
      <c r="BF3" s="516" t="s">
        <v>290</v>
      </c>
      <c r="BJ3" s="354" t="str">
        <f>paramètres!E6</f>
        <v>00</v>
      </c>
    </row>
    <row r="4" spans="1:62" ht="15" x14ac:dyDescent="0.15">
      <c r="A4" s="522" t="s">
        <v>105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"/>
      <c r="O4" s="52"/>
      <c r="P4" s="52"/>
      <c r="U4" s="522" t="s">
        <v>108</v>
      </c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BE4" s="519"/>
      <c r="BF4" s="517"/>
      <c r="BJ4" s="354" t="str">
        <f>paramètres!E7</f>
        <v/>
      </c>
    </row>
    <row r="5" spans="1:62" ht="15" thickBot="1" x14ac:dyDescent="0.2">
      <c r="A5" s="522" t="s">
        <v>33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3"/>
      <c r="O5" s="3"/>
      <c r="P5" s="3"/>
      <c r="BE5" s="366"/>
      <c r="BF5" s="351">
        <f>BE5</f>
        <v>0</v>
      </c>
    </row>
    <row r="6" spans="1:62" x14ac:dyDescent="0.15">
      <c r="A6" s="524" t="s">
        <v>109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3"/>
      <c r="O6" s="3"/>
      <c r="P6" s="3"/>
      <c r="V6" s="4" t="s">
        <v>112</v>
      </c>
      <c r="W6" s="4"/>
      <c r="X6" s="4"/>
      <c r="Y6" s="4"/>
      <c r="Z6" s="525">
        <f>paramètres!B20</f>
        <v>0</v>
      </c>
      <c r="AA6" s="525"/>
      <c r="AB6" s="4" t="s">
        <v>111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62" x14ac:dyDescent="0.15">
      <c r="A7" s="524" t="s">
        <v>110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3"/>
      <c r="O7" s="3"/>
      <c r="P7" s="3"/>
    </row>
    <row r="8" spans="1:62" ht="19.5" customHeight="1" x14ac:dyDescent="0.15"/>
    <row r="9" spans="1:62" ht="3" customHeight="1" x14ac:dyDescent="0.1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  <c r="V9" s="5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6"/>
    </row>
    <row r="10" spans="1:62" x14ac:dyDescent="0.15">
      <c r="A10" s="57"/>
      <c r="B10" s="425" t="s">
        <v>113</v>
      </c>
      <c r="C10" s="426"/>
      <c r="D10" s="425"/>
      <c r="E10" s="425"/>
      <c r="F10" s="425"/>
      <c r="G10" s="425"/>
      <c r="H10" s="425"/>
      <c r="I10" s="425"/>
      <c r="J10" s="425"/>
      <c r="K10" s="425"/>
      <c r="L10" s="425" t="s">
        <v>20</v>
      </c>
      <c r="M10" s="427" t="str">
        <f>LEFT(BE5,1)</f>
        <v/>
      </c>
      <c r="N10" s="428" t="str">
        <f>MID(BE5,2,1)</f>
        <v/>
      </c>
      <c r="O10" s="428" t="str">
        <f>MID(BE5,3,1)</f>
        <v/>
      </c>
      <c r="P10" s="428" t="str">
        <f>MID(BE5,4,1)</f>
        <v/>
      </c>
      <c r="Q10" s="428" t="str">
        <f>MID(BE5,5,1)</f>
        <v/>
      </c>
      <c r="R10" s="429" t="str">
        <f>MID(BE5,6,1)</f>
        <v/>
      </c>
      <c r="S10" s="430"/>
      <c r="T10" s="431" t="str">
        <f>+MID(BE5,7,1)</f>
        <v/>
      </c>
      <c r="U10" s="59"/>
      <c r="V10" s="57"/>
      <c r="W10" s="58" t="s">
        <v>118</v>
      </c>
      <c r="X10" s="58"/>
      <c r="Y10" s="58"/>
      <c r="Z10" s="58"/>
      <c r="AA10" s="58"/>
      <c r="AB10" s="58"/>
      <c r="AC10" s="58"/>
      <c r="AD10" s="58"/>
      <c r="AE10" s="58" t="s">
        <v>20</v>
      </c>
      <c r="AF10" s="58"/>
      <c r="AG10" s="58"/>
      <c r="AH10" s="58"/>
      <c r="AI10" s="92"/>
      <c r="AJ10" s="93"/>
      <c r="AK10" s="93"/>
      <c r="AL10" s="93"/>
      <c r="AM10" s="93"/>
      <c r="AN10" s="94"/>
      <c r="AO10" s="65"/>
      <c r="AP10" s="93"/>
      <c r="AQ10" s="65"/>
      <c r="AR10" s="65"/>
      <c r="AS10" s="63"/>
    </row>
    <row r="11" spans="1:62" ht="2.25" customHeight="1" x14ac:dyDescent="0.15">
      <c r="A11" s="57"/>
      <c r="B11" s="425"/>
      <c r="C11" s="426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59"/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9"/>
    </row>
    <row r="12" spans="1:62" x14ac:dyDescent="0.15">
      <c r="A12" s="57"/>
      <c r="B12" s="425" t="s">
        <v>114</v>
      </c>
      <c r="C12" s="426"/>
      <c r="D12" s="425"/>
      <c r="E12" s="425"/>
      <c r="F12" s="425"/>
      <c r="G12" s="432" t="e">
        <f>VLOOKUP($BE$5,source_honoraires!$E$10:$V$351,source_honoraires!$F$6,FALSE)&amp;" "&amp;VLOOKUP($BE$5,source_honoraires!$E$10:$V$351,source_honoraires!$G$6,FALSE)</f>
        <v>#N/A</v>
      </c>
      <c r="H12" s="426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59"/>
      <c r="V12" s="57"/>
      <c r="W12" s="58" t="s">
        <v>122</v>
      </c>
      <c r="X12" s="58"/>
      <c r="Y12" s="58"/>
      <c r="Z12" s="58"/>
      <c r="AA12" s="58"/>
      <c r="AB12" s="58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9"/>
    </row>
    <row r="13" spans="1:62" ht="2.25" customHeight="1" x14ac:dyDescent="0.15">
      <c r="A13" s="57"/>
      <c r="B13" s="425"/>
      <c r="C13" s="426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59"/>
      <c r="V13" s="57"/>
      <c r="W13" s="58"/>
      <c r="X13" s="58"/>
      <c r="Y13" s="58"/>
      <c r="Z13" s="58"/>
      <c r="AA13" s="58"/>
      <c r="AB13" s="58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59"/>
    </row>
    <row r="14" spans="1:62" x14ac:dyDescent="0.15">
      <c r="A14" s="57"/>
      <c r="B14" s="425" t="s">
        <v>21</v>
      </c>
      <c r="C14" s="426"/>
      <c r="D14" s="425"/>
      <c r="E14" s="425"/>
      <c r="F14" s="425"/>
      <c r="G14" s="425"/>
      <c r="H14" s="527" t="e">
        <f>VLOOKUP($BE$5,source_honoraires!$E$10:$V$351,source_honoraires!$I$6,FALSE)</f>
        <v>#N/A</v>
      </c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9"/>
      <c r="V14" s="57"/>
      <c r="W14" s="58" t="s">
        <v>121</v>
      </c>
      <c r="X14" s="58"/>
      <c r="Y14" s="58"/>
      <c r="Z14" s="58"/>
      <c r="AA14" s="58"/>
      <c r="AB14" s="58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9"/>
    </row>
    <row r="15" spans="1:62" ht="2.25" customHeight="1" x14ac:dyDescent="0.15">
      <c r="A15" s="57"/>
      <c r="B15" s="425"/>
      <c r="C15" s="426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59"/>
      <c r="V15" s="57"/>
      <c r="W15" s="58"/>
      <c r="X15" s="58"/>
      <c r="Y15" s="58"/>
      <c r="Z15" s="58"/>
      <c r="AA15" s="58"/>
      <c r="AB15" s="58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59"/>
    </row>
    <row r="16" spans="1:62" x14ac:dyDescent="0.15">
      <c r="A16" s="57"/>
      <c r="B16" s="425" t="s">
        <v>8</v>
      </c>
      <c r="C16" s="426"/>
      <c r="D16" s="527" t="e">
        <f>VLOOKUP($BE$5,source_honoraires!$E$10:$V$351,source_honoraires!$K$6,FALSE)</f>
        <v>#N/A</v>
      </c>
      <c r="E16" s="527"/>
      <c r="F16" s="527"/>
      <c r="G16" s="527"/>
      <c r="H16" s="425" t="s">
        <v>18</v>
      </c>
      <c r="I16" s="527" t="e">
        <f>VLOOKUP($BE$5,source_honoraires!$E$10:$V$351,source_honoraires!$L$6,FALSE)</f>
        <v>#N/A</v>
      </c>
      <c r="J16" s="527"/>
      <c r="K16" s="433"/>
      <c r="L16" s="425" t="s">
        <v>15</v>
      </c>
      <c r="M16" s="425"/>
      <c r="N16" s="527" t="e">
        <f>VLOOKUP($BE$5,source_honoraires!$E$10:$V$351,source_honoraires!$M$6,FALSE)</f>
        <v>#N/A</v>
      </c>
      <c r="O16" s="527"/>
      <c r="P16" s="527"/>
      <c r="Q16" s="527"/>
      <c r="R16" s="527"/>
      <c r="S16" s="527"/>
      <c r="T16" s="527"/>
      <c r="U16" s="59"/>
      <c r="V16" s="57"/>
      <c r="W16" s="58" t="s">
        <v>120</v>
      </c>
      <c r="X16" s="58"/>
      <c r="Y16" s="58"/>
      <c r="Z16" s="58"/>
      <c r="AA16" s="58"/>
      <c r="AB16" s="58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9"/>
    </row>
    <row r="17" spans="1:62" ht="2.25" customHeight="1" x14ac:dyDescent="0.15">
      <c r="A17" s="57"/>
      <c r="B17" s="425"/>
      <c r="C17" s="426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59"/>
      <c r="V17" s="57"/>
      <c r="W17" s="58"/>
      <c r="X17" s="58"/>
      <c r="Y17" s="58"/>
      <c r="Z17" s="58"/>
      <c r="AA17" s="58"/>
      <c r="AB17" s="58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59"/>
    </row>
    <row r="18" spans="1:62" x14ac:dyDescent="0.15">
      <c r="A18" s="57"/>
      <c r="B18" s="425" t="s">
        <v>161</v>
      </c>
      <c r="C18" s="426"/>
      <c r="D18" s="425"/>
      <c r="E18" s="425"/>
      <c r="F18" s="425"/>
      <c r="G18" s="425"/>
      <c r="H18" s="527"/>
      <c r="I18" s="527"/>
      <c r="J18" s="527"/>
      <c r="K18" s="527"/>
      <c r="L18" s="527"/>
      <c r="M18" s="527"/>
      <c r="N18" s="425" t="s">
        <v>115</v>
      </c>
      <c r="O18" s="426"/>
      <c r="P18" s="425"/>
      <c r="Q18" s="425"/>
      <c r="R18" s="425"/>
      <c r="S18" s="528"/>
      <c r="T18" s="528"/>
      <c r="U18" s="59"/>
      <c r="V18" s="57"/>
      <c r="W18" s="58" t="s">
        <v>123</v>
      </c>
      <c r="X18" s="58"/>
      <c r="Y18" s="58"/>
      <c r="Z18" s="58"/>
      <c r="AA18" s="58"/>
      <c r="AB18" s="58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9"/>
    </row>
    <row r="19" spans="1:62" ht="2.25" customHeight="1" x14ac:dyDescent="0.15">
      <c r="A19" s="57"/>
      <c r="B19" s="425"/>
      <c r="C19" s="426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59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</row>
    <row r="20" spans="1:62" x14ac:dyDescent="0.15">
      <c r="A20" s="57"/>
      <c r="B20" s="425" t="s">
        <v>116</v>
      </c>
      <c r="C20" s="426"/>
      <c r="D20" s="425"/>
      <c r="E20" s="425"/>
      <c r="F20" s="425"/>
      <c r="G20" s="425"/>
      <c r="H20" s="425"/>
      <c r="I20" s="425" t="s">
        <v>27</v>
      </c>
      <c r="J20" s="434" t="e">
        <f>IF(VLOOKUP($BE$5,source_honoraires!$E$10:$V$351,source_honoraires!$O$6,FALSE)&lt;10,"0"&amp;VLOOKUP($BE$5,source_honoraires!$E$10:$V$351,source_honoraires!$O$6,FALSE),VLOOKUP($BE$5,source_honoraires!$E$10:$V$351,source_honoraires!$O$6,FALSE))</f>
        <v>#N/A</v>
      </c>
      <c r="K20" s="435" t="e">
        <f>IF(VLOOKUP($BE$5,source_honoraires!$E$10:$V$351,source_honoraires!$P$6,FALSE)&lt;10,"0"&amp;VLOOKUP($BE$5,source_honoraires!$E$10:$V$351,source_honoraires!$P$6,FALSE),VLOOKUP($BE$5,source_honoraires!$E$10:$V$351,source_honoraires!$P$6,FALSE))</f>
        <v>#N/A</v>
      </c>
      <c r="L20" s="430" t="s">
        <v>117</v>
      </c>
      <c r="M20" s="434" t="e">
        <f>VLOOKUP($BE$5,source_honoraires!$E$10:$V$351,source_honoraires!$Q$6,FALSE)</f>
        <v>#N/A</v>
      </c>
      <c r="N20" s="435" t="e">
        <f>VLOOKUP($BE$5,source_honoraires!$E$10:$V$351,source_honoraires!$R$6,FALSE)</f>
        <v>#N/A</v>
      </c>
      <c r="O20" s="436" t="s">
        <v>66</v>
      </c>
      <c r="P20" s="425"/>
      <c r="Q20" s="425"/>
      <c r="R20" s="425"/>
      <c r="S20" s="425"/>
      <c r="T20" s="425"/>
      <c r="U20" s="59"/>
      <c r="V20" s="57"/>
      <c r="W20" s="58" t="s">
        <v>8</v>
      </c>
      <c r="X20" s="529"/>
      <c r="Y20" s="529"/>
      <c r="Z20" s="529"/>
      <c r="AA20" s="529"/>
      <c r="AB20" s="529"/>
      <c r="AC20" s="58" t="s">
        <v>18</v>
      </c>
      <c r="AD20" s="526"/>
      <c r="AE20" s="526"/>
      <c r="AF20" s="526"/>
      <c r="AG20" s="526"/>
      <c r="AH20" s="526"/>
      <c r="AI20" s="58" t="s">
        <v>15</v>
      </c>
      <c r="AJ20" s="58"/>
      <c r="AK20" s="526"/>
      <c r="AL20" s="526"/>
      <c r="AM20" s="526"/>
      <c r="AN20" s="526"/>
      <c r="AO20" s="526"/>
      <c r="AP20" s="526"/>
      <c r="AQ20" s="526"/>
      <c r="AR20" s="526"/>
      <c r="AS20" s="59"/>
    </row>
    <row r="21" spans="1:62" ht="5.25" customHeight="1" x14ac:dyDescent="0.15">
      <c r="A21" s="60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62"/>
      <c r="V21" s="60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2"/>
    </row>
    <row r="23" spans="1:62" s="53" customFormat="1" ht="15" customHeight="1" x14ac:dyDescent="0.15">
      <c r="A23" s="530" t="s">
        <v>119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64"/>
      <c r="W23" s="64"/>
      <c r="X23" s="64"/>
      <c r="Y23" s="64"/>
      <c r="Z23" s="64"/>
      <c r="AA23" s="64"/>
      <c r="AB23" s="64"/>
      <c r="AC23" s="64"/>
      <c r="AD23" s="64"/>
      <c r="AE23" s="532" t="s">
        <v>12</v>
      </c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4"/>
      <c r="BF23" s="350"/>
      <c r="BJ23" s="350"/>
    </row>
    <row r="24" spans="1:62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32" t="s">
        <v>22</v>
      </c>
      <c r="AF24" s="533"/>
      <c r="AG24" s="533"/>
      <c r="AH24" s="533"/>
      <c r="AI24" s="533"/>
      <c r="AJ24" s="533"/>
      <c r="AK24" s="534"/>
      <c r="AL24" s="532" t="s">
        <v>23</v>
      </c>
      <c r="AM24" s="533"/>
      <c r="AN24" s="533"/>
      <c r="AO24" s="533"/>
      <c r="AP24" s="533"/>
      <c r="AQ24" s="533"/>
      <c r="AR24" s="533"/>
      <c r="AS24" s="534"/>
    </row>
    <row r="25" spans="1:62" ht="20.25" customHeight="1" x14ac:dyDescent="0.15">
      <c r="A25" s="57"/>
      <c r="B25" s="70" t="s">
        <v>124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</row>
    <row r="26" spans="1:62" ht="15" x14ac:dyDescent="0.15">
      <c r="A26" s="57"/>
      <c r="B26" s="70" t="s">
        <v>125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</row>
    <row r="27" spans="1:62" x14ac:dyDescent="0.15">
      <c r="A27" s="57"/>
      <c r="B27" s="71" t="s">
        <v>126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36"/>
      <c r="AF27" s="537"/>
      <c r="AG27" s="537"/>
      <c r="AH27" s="537"/>
      <c r="AI27" s="537"/>
      <c r="AJ27" s="537"/>
      <c r="AK27" s="538"/>
      <c r="AL27" s="536"/>
      <c r="AM27" s="537"/>
      <c r="AN27" s="537"/>
      <c r="AO27" s="537"/>
      <c r="AP27" s="537"/>
      <c r="AQ27" s="537"/>
      <c r="AR27" s="537"/>
      <c r="AS27" s="538"/>
    </row>
    <row r="28" spans="1:62" x14ac:dyDescent="0.15">
      <c r="A28" s="57"/>
      <c r="B28" s="71" t="s">
        <v>127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39"/>
      <c r="AF28" s="540"/>
      <c r="AG28" s="540"/>
      <c r="AH28" s="540"/>
      <c r="AI28" s="540"/>
      <c r="AJ28" s="540"/>
      <c r="AK28" s="541"/>
      <c r="AL28" s="539"/>
      <c r="AM28" s="540"/>
      <c r="AN28" s="540"/>
      <c r="AO28" s="540"/>
      <c r="AP28" s="540"/>
      <c r="AQ28" s="540"/>
      <c r="AR28" s="540"/>
      <c r="AS28" s="541"/>
    </row>
    <row r="29" spans="1:62" x14ac:dyDescent="0.15">
      <c r="A29" s="57"/>
      <c r="B29" s="71" t="s">
        <v>142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39"/>
      <c r="AF29" s="540"/>
      <c r="AG29" s="540"/>
      <c r="AH29" s="540"/>
      <c r="AI29" s="540"/>
      <c r="AJ29" s="540"/>
      <c r="AK29" s="541"/>
      <c r="AL29" s="539"/>
      <c r="AM29" s="540"/>
      <c r="AN29" s="540"/>
      <c r="AO29" s="540"/>
      <c r="AP29" s="540"/>
      <c r="AQ29" s="540"/>
      <c r="AR29" s="540"/>
      <c r="AS29" s="541"/>
    </row>
    <row r="30" spans="1:62" ht="7.5" customHeight="1" x14ac:dyDescent="0.15">
      <c r="A30" s="57"/>
      <c r="B30" s="58"/>
      <c r="C30" s="7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42"/>
      <c r="AF30" s="543"/>
      <c r="AG30" s="543"/>
      <c r="AH30" s="543"/>
      <c r="AI30" s="543"/>
      <c r="AJ30" s="543"/>
      <c r="AK30" s="544"/>
      <c r="AL30" s="542"/>
      <c r="AM30" s="543"/>
      <c r="AN30" s="543"/>
      <c r="AO30" s="543"/>
      <c r="AP30" s="543"/>
      <c r="AQ30" s="543"/>
      <c r="AR30" s="543"/>
      <c r="AS30" s="544"/>
    </row>
    <row r="31" spans="1:62" s="51" customFormat="1" ht="15" x14ac:dyDescent="0.15">
      <c r="A31" s="72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110" t="s">
        <v>179</v>
      </c>
      <c r="Q31" s="111" t="str">
        <f>RIGHT(Z6,2)</f>
        <v>0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BF31" s="352"/>
      <c r="BJ31" s="352"/>
    </row>
    <row r="32" spans="1:62" s="52" customFormat="1" ht="15" x14ac:dyDescent="0.1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 t="s">
        <v>136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546"/>
      <c r="AF32" s="546"/>
      <c r="AG32" s="546"/>
      <c r="AH32" s="546"/>
      <c r="AI32" s="546"/>
      <c r="AJ32" s="546"/>
      <c r="AK32" s="546"/>
      <c r="AL32" s="546"/>
      <c r="AM32" s="546"/>
      <c r="AN32" s="546"/>
      <c r="AO32" s="546"/>
      <c r="AP32" s="546"/>
      <c r="AQ32" s="546"/>
      <c r="AR32" s="546"/>
      <c r="AS32" s="546"/>
      <c r="BF32" s="353"/>
      <c r="BJ32" s="353"/>
    </row>
    <row r="33" spans="1:62" s="51" customFormat="1" ht="15" x14ac:dyDescent="0.15">
      <c r="A33" s="72"/>
      <c r="B33" s="70"/>
      <c r="C33" s="70"/>
      <c r="D33" s="70" t="s">
        <v>132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BF33" s="352"/>
      <c r="BJ33" s="352"/>
    </row>
    <row r="34" spans="1:62" s="51" customFormat="1" ht="15" x14ac:dyDescent="0.15">
      <c r="A34" s="72"/>
      <c r="B34" s="70"/>
      <c r="C34" s="70"/>
      <c r="D34" s="70"/>
      <c r="E34" s="70"/>
      <c r="F34" s="70"/>
      <c r="G34" s="70"/>
      <c r="H34" s="66" t="s">
        <v>128</v>
      </c>
      <c r="I34" s="70" t="s">
        <v>16</v>
      </c>
      <c r="J34" s="70"/>
      <c r="K34" s="70"/>
      <c r="L34" s="70"/>
      <c r="M34" s="70"/>
      <c r="N34" s="70"/>
      <c r="O34" s="70"/>
      <c r="P34" s="70"/>
      <c r="Q34" s="70"/>
      <c r="R34" s="549">
        <v>0.06</v>
      </c>
      <c r="S34" s="549"/>
      <c r="T34" s="70" t="s">
        <v>131</v>
      </c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535"/>
      <c r="AF34" s="535"/>
      <c r="AG34" s="535"/>
      <c r="AH34" s="535"/>
      <c r="AI34" s="535"/>
      <c r="AJ34" s="535"/>
      <c r="AK34" s="535"/>
      <c r="AL34" s="550"/>
      <c r="AM34" s="551"/>
      <c r="AN34" s="551"/>
      <c r="AO34" s="551"/>
      <c r="AP34" s="551"/>
      <c r="AQ34" s="551"/>
      <c r="AR34" s="551"/>
      <c r="AS34" s="552"/>
      <c r="BF34" s="352"/>
      <c r="BJ34" s="352"/>
    </row>
    <row r="35" spans="1:62" s="51" customFormat="1" ht="15" x14ac:dyDescent="0.15">
      <c r="A35" s="72"/>
      <c r="B35" s="70"/>
      <c r="C35" s="70"/>
      <c r="D35" s="70"/>
      <c r="E35" s="70"/>
      <c r="F35" s="70"/>
      <c r="G35" s="70"/>
      <c r="H35" s="66" t="s">
        <v>128</v>
      </c>
      <c r="I35" s="70" t="s">
        <v>129</v>
      </c>
      <c r="J35" s="70"/>
      <c r="K35" s="70"/>
      <c r="L35" s="70"/>
      <c r="M35" s="70"/>
      <c r="N35" s="70"/>
      <c r="O35" s="70"/>
      <c r="P35" s="70"/>
      <c r="Q35" s="70"/>
      <c r="R35" s="549">
        <v>0.05</v>
      </c>
      <c r="S35" s="549"/>
      <c r="T35" s="70" t="s">
        <v>131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535"/>
      <c r="AF35" s="535"/>
      <c r="AG35" s="535"/>
      <c r="AH35" s="535"/>
      <c r="AI35" s="535"/>
      <c r="AJ35" s="535"/>
      <c r="AK35" s="535"/>
      <c r="AL35" s="553"/>
      <c r="AM35" s="547"/>
      <c r="AN35" s="547"/>
      <c r="AO35" s="547"/>
      <c r="AP35" s="547"/>
      <c r="AQ35" s="547"/>
      <c r="AR35" s="547"/>
      <c r="AS35" s="548"/>
      <c r="BF35" s="352"/>
      <c r="BJ35" s="352"/>
    </row>
    <row r="36" spans="1:62" s="51" customFormat="1" ht="15" x14ac:dyDescent="0.15">
      <c r="A36" s="72"/>
      <c r="B36" s="70"/>
      <c r="C36" s="70"/>
      <c r="D36" s="70"/>
      <c r="E36" s="70"/>
      <c r="F36" s="70"/>
      <c r="G36" s="70"/>
      <c r="H36" s="66" t="s">
        <v>128</v>
      </c>
      <c r="I36" s="70" t="s">
        <v>17</v>
      </c>
      <c r="J36" s="70"/>
      <c r="K36" s="70"/>
      <c r="L36" s="70"/>
      <c r="M36" s="70"/>
      <c r="N36" s="70"/>
      <c r="O36" s="70"/>
      <c r="P36" s="70"/>
      <c r="Q36" s="70"/>
      <c r="R36" s="549">
        <v>0.05</v>
      </c>
      <c r="S36" s="549"/>
      <c r="T36" s="70" t="s">
        <v>131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535"/>
      <c r="AF36" s="535"/>
      <c r="AG36" s="535"/>
      <c r="AH36" s="535"/>
      <c r="AI36" s="535"/>
      <c r="AJ36" s="535"/>
      <c r="AK36" s="535"/>
      <c r="AL36" s="553"/>
      <c r="AM36" s="547"/>
      <c r="AN36" s="547"/>
      <c r="AO36" s="547"/>
      <c r="AP36" s="547"/>
      <c r="AQ36" s="547"/>
      <c r="AR36" s="547"/>
      <c r="AS36" s="548"/>
      <c r="BF36" s="352"/>
      <c r="BJ36" s="352"/>
    </row>
    <row r="37" spans="1:62" s="51" customFormat="1" ht="15" x14ac:dyDescent="0.15">
      <c r="A37" s="72"/>
      <c r="B37" s="70"/>
      <c r="C37" s="70"/>
      <c r="D37" s="70"/>
      <c r="E37" s="70"/>
      <c r="F37" s="70"/>
      <c r="G37" s="70"/>
      <c r="H37" s="66" t="s">
        <v>128</v>
      </c>
      <c r="I37" s="70" t="s">
        <v>130</v>
      </c>
      <c r="J37" s="70"/>
      <c r="K37" s="70"/>
      <c r="L37" s="70"/>
      <c r="M37" s="70"/>
      <c r="N37" s="70"/>
      <c r="O37" s="70"/>
      <c r="P37" s="70"/>
      <c r="Q37" s="70"/>
      <c r="R37" s="549">
        <v>0.25</v>
      </c>
      <c r="S37" s="549"/>
      <c r="T37" s="70" t="s">
        <v>131</v>
      </c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535"/>
      <c r="AF37" s="535"/>
      <c r="AG37" s="535"/>
      <c r="AH37" s="535"/>
      <c r="AI37" s="535"/>
      <c r="AJ37" s="535"/>
      <c r="AK37" s="535"/>
      <c r="AL37" s="553"/>
      <c r="AM37" s="547"/>
      <c r="AN37" s="547"/>
      <c r="AO37" s="547"/>
      <c r="AP37" s="547"/>
      <c r="AQ37" s="547"/>
      <c r="AR37" s="547"/>
      <c r="AS37" s="548"/>
      <c r="BF37" s="352"/>
      <c r="BJ37" s="352"/>
    </row>
    <row r="38" spans="1:62" s="51" customFormat="1" ht="15" x14ac:dyDescent="0.15">
      <c r="A38" s="72"/>
      <c r="B38" s="70"/>
      <c r="C38" s="70"/>
      <c r="D38" s="70"/>
      <c r="E38" s="70"/>
      <c r="F38" s="70"/>
      <c r="G38" s="70"/>
      <c r="H38" s="70"/>
      <c r="I38" s="58" t="s">
        <v>133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535"/>
      <c r="AF38" s="535"/>
      <c r="AG38" s="535"/>
      <c r="AH38" s="535"/>
      <c r="AI38" s="535"/>
      <c r="AJ38" s="535"/>
      <c r="AK38" s="535"/>
      <c r="AL38" s="553"/>
      <c r="AM38" s="547"/>
      <c r="AN38" s="547"/>
      <c r="AO38" s="547"/>
      <c r="AP38" s="547"/>
      <c r="AQ38" s="547"/>
      <c r="AR38" s="547"/>
      <c r="AS38" s="548"/>
      <c r="BF38" s="352"/>
      <c r="BJ38" s="352"/>
    </row>
    <row r="39" spans="1:62" s="51" customFormat="1" ht="15" x14ac:dyDescent="0.15">
      <c r="A39" s="72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535"/>
      <c r="AF39" s="535"/>
      <c r="AG39" s="535"/>
      <c r="AH39" s="535"/>
      <c r="AI39" s="535"/>
      <c r="AJ39" s="535"/>
      <c r="AK39" s="535"/>
      <c r="AL39" s="553"/>
      <c r="AM39" s="547"/>
      <c r="AN39" s="547"/>
      <c r="AO39" s="547"/>
      <c r="AP39" s="547"/>
      <c r="AQ39" s="547"/>
      <c r="AR39" s="547"/>
      <c r="AS39" s="548"/>
      <c r="BF39" s="352"/>
      <c r="BJ39" s="352"/>
    </row>
    <row r="40" spans="1:62" s="51" customFormat="1" ht="15" x14ac:dyDescent="0.15">
      <c r="A40" s="72"/>
      <c r="B40" s="70"/>
      <c r="C40" s="70"/>
      <c r="D40" s="70" t="s">
        <v>134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5" t="s">
        <v>135</v>
      </c>
      <c r="AE40" s="535"/>
      <c r="AF40" s="535"/>
      <c r="AG40" s="535"/>
      <c r="AH40" s="535"/>
      <c r="AI40" s="535"/>
      <c r="AJ40" s="535"/>
      <c r="AK40" s="535"/>
      <c r="AL40" s="553"/>
      <c r="AM40" s="547"/>
      <c r="AN40" s="547"/>
      <c r="AO40" s="547"/>
      <c r="AP40" s="547"/>
      <c r="AQ40" s="547"/>
      <c r="AR40" s="547"/>
      <c r="AS40" s="548"/>
      <c r="BF40" s="352"/>
      <c r="BJ40" s="352"/>
    </row>
    <row r="41" spans="1:62" s="51" customFormat="1" ht="15" x14ac:dyDescent="0.15">
      <c r="A41" s="7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8"/>
      <c r="BF41" s="352"/>
      <c r="BJ41" s="352"/>
    </row>
    <row r="42" spans="1:62" s="51" customFormat="1" ht="16" thickBot="1" x14ac:dyDescent="0.2">
      <c r="A42" s="72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4" t="s">
        <v>137</v>
      </c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83"/>
      <c r="AF42" s="83"/>
      <c r="AG42" s="83"/>
      <c r="AH42" s="554">
        <f>SUM(AE32:AK40,AL32)</f>
        <v>0</v>
      </c>
      <c r="AI42" s="554"/>
      <c r="AJ42" s="554"/>
      <c r="AK42" s="554"/>
      <c r="AL42" s="554"/>
      <c r="AM42" s="554"/>
      <c r="AN42" s="554"/>
      <c r="AO42" s="554"/>
      <c r="AP42" s="83"/>
      <c r="AQ42" s="83"/>
      <c r="AR42" s="83"/>
      <c r="AS42" s="84"/>
      <c r="BF42" s="352"/>
      <c r="BJ42" s="352"/>
    </row>
    <row r="43" spans="1:62" s="51" customFormat="1" ht="16" thickTop="1" x14ac:dyDescent="0.15">
      <c r="A43" s="72"/>
      <c r="B43" s="70"/>
      <c r="C43" s="70"/>
      <c r="D43" s="70" t="s">
        <v>138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83"/>
      <c r="AF43" s="83"/>
      <c r="AG43" s="83"/>
      <c r="AH43" s="555"/>
      <c r="AI43" s="555"/>
      <c r="AJ43" s="555"/>
      <c r="AK43" s="555"/>
      <c r="AL43" s="555"/>
      <c r="AM43" s="555"/>
      <c r="AN43" s="555"/>
      <c r="AO43" s="555"/>
      <c r="AP43" s="83"/>
      <c r="AQ43" s="83"/>
      <c r="AR43" s="83"/>
      <c r="AS43" s="84"/>
      <c r="BF43" s="352"/>
      <c r="BJ43" s="352"/>
    </row>
    <row r="44" spans="1:62" s="51" customFormat="1" ht="16" thickBot="1" x14ac:dyDescent="0.2">
      <c r="A44" s="72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7" t="s">
        <v>139</v>
      </c>
      <c r="AA44" s="70"/>
      <c r="AB44" s="70"/>
      <c r="AC44" s="70"/>
      <c r="AD44" s="70"/>
      <c r="AE44" s="83"/>
      <c r="AF44" s="83"/>
      <c r="AG44" s="83"/>
      <c r="AH44" s="554">
        <f>AH42-AH43</f>
        <v>0</v>
      </c>
      <c r="AI44" s="554"/>
      <c r="AJ44" s="554"/>
      <c r="AK44" s="554"/>
      <c r="AL44" s="554"/>
      <c r="AM44" s="554"/>
      <c r="AN44" s="554"/>
      <c r="AO44" s="554"/>
      <c r="AP44" s="83"/>
      <c r="AQ44" s="83"/>
      <c r="AR44" s="83"/>
      <c r="AS44" s="84"/>
      <c r="BF44" s="352"/>
      <c r="BJ44" s="352"/>
    </row>
    <row r="45" spans="1:62" s="51" customFormat="1" ht="16" thickTop="1" x14ac:dyDescent="0.15">
      <c r="A45" s="72"/>
      <c r="B45" s="70"/>
      <c r="C45" s="70"/>
      <c r="D45" s="70" t="s">
        <v>140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83"/>
      <c r="AF45" s="83"/>
      <c r="AG45" s="83"/>
      <c r="AH45" s="555"/>
      <c r="AI45" s="555"/>
      <c r="AJ45" s="555"/>
      <c r="AK45" s="555"/>
      <c r="AL45" s="555"/>
      <c r="AM45" s="555"/>
      <c r="AN45" s="555"/>
      <c r="AO45" s="555"/>
      <c r="AP45" s="83"/>
      <c r="AQ45" s="83"/>
      <c r="AR45" s="83"/>
      <c r="AS45" s="84"/>
      <c r="BF45" s="352"/>
      <c r="BJ45" s="352"/>
    </row>
    <row r="46" spans="1:62" s="51" customFormat="1" ht="8.25" customHeight="1" x14ac:dyDescent="0.15">
      <c r="A46" s="7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66"/>
      <c r="AI46" s="66"/>
      <c r="AJ46" s="66"/>
      <c r="AK46" s="66"/>
      <c r="AL46" s="66"/>
      <c r="AM46" s="66"/>
      <c r="AN46" s="66"/>
      <c r="AO46" s="66"/>
      <c r="AP46" s="70"/>
      <c r="AQ46" s="70"/>
      <c r="AR46" s="70"/>
      <c r="AS46" s="76"/>
      <c r="BF46" s="352"/>
      <c r="BJ46" s="352"/>
    </row>
    <row r="47" spans="1:62" s="51" customFormat="1" ht="15" x14ac:dyDescent="0.15">
      <c r="A47" s="67"/>
      <c r="B47" s="78" t="s">
        <v>141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9"/>
      <c r="BF47" s="352"/>
      <c r="BJ47" s="352"/>
    </row>
    <row r="48" spans="1:62" s="51" customFormat="1" ht="15" x14ac:dyDescent="0.15">
      <c r="BF48" s="352"/>
      <c r="BJ48" s="352"/>
    </row>
    <row r="49" spans="1:62" s="51" customFormat="1" ht="36.75" customHeight="1" x14ac:dyDescent="0.15">
      <c r="A49" s="556" t="s">
        <v>145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8"/>
      <c r="AE49" s="559" t="s">
        <v>144</v>
      </c>
      <c r="AF49" s="560"/>
      <c r="AG49" s="560"/>
      <c r="AH49" s="560"/>
      <c r="AI49" s="560"/>
      <c r="AJ49" s="560"/>
      <c r="AK49" s="561"/>
      <c r="AL49" s="559" t="s">
        <v>143</v>
      </c>
      <c r="AM49" s="560"/>
      <c r="AN49" s="560"/>
      <c r="AO49" s="560"/>
      <c r="AP49" s="560"/>
      <c r="AQ49" s="560"/>
      <c r="AR49" s="560"/>
      <c r="AS49" s="561"/>
      <c r="BF49" s="352"/>
      <c r="BJ49" s="352"/>
    </row>
    <row r="50" spans="1:62" x14ac:dyDescent="0.15">
      <c r="A50" s="578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80"/>
      <c r="AE50" s="569" t="s">
        <v>206</v>
      </c>
      <c r="AF50" s="570"/>
      <c r="AG50" s="570"/>
      <c r="AH50" s="570"/>
      <c r="AI50" s="570"/>
      <c r="AJ50" s="570"/>
      <c r="AK50" s="571"/>
      <c r="AL50" s="572"/>
      <c r="AM50" s="573"/>
      <c r="AN50" s="573"/>
      <c r="AO50" s="573"/>
      <c r="AP50" s="573"/>
      <c r="AQ50" s="573"/>
      <c r="AR50" s="573"/>
      <c r="AS50" s="574"/>
    </row>
    <row r="51" spans="1:62" x14ac:dyDescent="0.15">
      <c r="A51" s="581"/>
      <c r="B51" s="582"/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3"/>
      <c r="AE51" s="569" t="s">
        <v>207</v>
      </c>
      <c r="AF51" s="570"/>
      <c r="AG51" s="570"/>
      <c r="AH51" s="570"/>
      <c r="AI51" s="570"/>
      <c r="AJ51" s="570"/>
      <c r="AK51" s="571"/>
      <c r="AL51" s="575"/>
      <c r="AM51" s="576"/>
      <c r="AN51" s="576"/>
      <c r="AO51" s="576"/>
      <c r="AP51" s="576"/>
      <c r="AQ51" s="576"/>
      <c r="AR51" s="576"/>
      <c r="AS51" s="577"/>
    </row>
    <row r="52" spans="1:62" x14ac:dyDescent="0.15">
      <c r="A52" s="581"/>
      <c r="B52" s="582"/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  <c r="AA52" s="582"/>
      <c r="AB52" s="582"/>
      <c r="AC52" s="582"/>
      <c r="AD52" s="583"/>
      <c r="AE52" s="569" t="s">
        <v>209</v>
      </c>
      <c r="AF52" s="570"/>
      <c r="AG52" s="570"/>
      <c r="AH52" s="570"/>
      <c r="AI52" s="570"/>
      <c r="AJ52" s="570"/>
      <c r="AK52" s="571"/>
      <c r="AL52" s="575"/>
      <c r="AM52" s="576"/>
      <c r="AN52" s="576"/>
      <c r="AO52" s="576"/>
      <c r="AP52" s="576"/>
      <c r="AQ52" s="576"/>
      <c r="AR52" s="576"/>
      <c r="AS52" s="577"/>
    </row>
    <row r="53" spans="1:62" x14ac:dyDescent="0.15">
      <c r="A53" s="581"/>
      <c r="B53" s="582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3"/>
      <c r="AE53" s="484" t="s">
        <v>208</v>
      </c>
      <c r="AF53" s="485"/>
      <c r="AG53" s="485"/>
      <c r="AH53" s="485"/>
      <c r="AI53" s="485"/>
      <c r="AJ53" s="485"/>
      <c r="AK53" s="486"/>
      <c r="AL53" s="575"/>
      <c r="AM53" s="576"/>
      <c r="AN53" s="576"/>
      <c r="AO53" s="576"/>
      <c r="AP53" s="576"/>
      <c r="AQ53" s="576"/>
      <c r="AR53" s="576"/>
      <c r="AS53" s="577"/>
    </row>
    <row r="54" spans="1:62" ht="15" x14ac:dyDescent="0.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79" t="s">
        <v>136</v>
      </c>
      <c r="U54" s="61"/>
      <c r="V54" s="61"/>
      <c r="W54" s="61"/>
      <c r="X54" s="61"/>
      <c r="Y54" s="61"/>
      <c r="Z54" s="61"/>
      <c r="AA54" s="61"/>
      <c r="AB54" s="61"/>
      <c r="AC54" s="61"/>
      <c r="AD54" s="62"/>
      <c r="AE54" s="562"/>
      <c r="AF54" s="562"/>
      <c r="AG54" s="562"/>
      <c r="AH54" s="562"/>
      <c r="AI54" s="562"/>
      <c r="AJ54" s="562"/>
      <c r="AK54" s="563"/>
      <c r="AL54" s="564">
        <f>SUM(AL50:AS53)</f>
        <v>0</v>
      </c>
      <c r="AM54" s="565"/>
      <c r="AN54" s="565"/>
      <c r="AO54" s="565"/>
      <c r="AP54" s="565"/>
      <c r="AQ54" s="565"/>
      <c r="AR54" s="565"/>
      <c r="AS54" s="565"/>
    </row>
    <row r="55" spans="1:62" x14ac:dyDescent="0.15">
      <c r="T55" s="58"/>
      <c r="U55" s="58"/>
      <c r="V55" s="58"/>
      <c r="W55" s="58"/>
    </row>
    <row r="56" spans="1:62" ht="15" x14ac:dyDescent="0.15">
      <c r="A56" s="566" t="s">
        <v>146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8"/>
    </row>
    <row r="57" spans="1:62" ht="31.5" customHeight="1" x14ac:dyDescent="0.15">
      <c r="A57" s="80"/>
      <c r="B57" s="482" t="s">
        <v>147</v>
      </c>
      <c r="C57" s="584" t="s">
        <v>160</v>
      </c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5"/>
      <c r="AE57" s="590">
        <f>IFERROR(VLOOKUP(AT57,source_honoraires!$D$10:$V$158,source_honoraires!$T$7,FALSE),0)</f>
        <v>0</v>
      </c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90"/>
      <c r="AS57" s="590"/>
      <c r="AT57" s="2" t="str">
        <f>$BE$5&amp;"A"</f>
        <v>A</v>
      </c>
    </row>
    <row r="58" spans="1:62" ht="31.5" customHeight="1" x14ac:dyDescent="0.15">
      <c r="A58" s="80"/>
      <c r="B58" s="482" t="s">
        <v>148</v>
      </c>
      <c r="C58" s="584" t="s">
        <v>149</v>
      </c>
      <c r="D58" s="584"/>
      <c r="E58" s="584"/>
      <c r="F58" s="584"/>
      <c r="G58" s="584"/>
      <c r="H58" s="584"/>
      <c r="I58" s="584"/>
      <c r="J58" s="584"/>
      <c r="K58" s="584"/>
      <c r="L58" s="584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584"/>
      <c r="AD58" s="483"/>
      <c r="AE58" s="590">
        <f>IFERROR(VLOOKUP(AT58,source_honoraires!$D$10:$V$158,source_honoraires!$T$7,FALSE),0)</f>
        <v>0</v>
      </c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90"/>
      <c r="AS58" s="590"/>
      <c r="AT58" s="2" t="str">
        <f>$BE$5&amp;"B"</f>
        <v>B</v>
      </c>
    </row>
    <row r="59" spans="1:62" ht="31.5" customHeight="1" x14ac:dyDescent="0.15">
      <c r="A59" s="80"/>
      <c r="B59" s="482" t="s">
        <v>150</v>
      </c>
      <c r="C59" s="591" t="s">
        <v>151</v>
      </c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3"/>
      <c r="AE59" s="590" t="e">
        <f>VLOOKUP($BE$5,source_honoraires!$E$10:$X$351,source_honoraires!$X$6,FALSE)</f>
        <v>#N/A</v>
      </c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90"/>
      <c r="AS59" s="590"/>
      <c r="AT59" s="2" t="str">
        <f>$BE$5&amp;"C"</f>
        <v>C</v>
      </c>
    </row>
    <row r="61" spans="1:62" ht="2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6"/>
    </row>
    <row r="62" spans="1:62" x14ac:dyDescent="0.15">
      <c r="A62" s="57"/>
      <c r="B62" s="58" t="s">
        <v>152</v>
      </c>
      <c r="C62" s="58"/>
      <c r="D62" s="58"/>
      <c r="E62" s="58"/>
      <c r="F62" s="58"/>
      <c r="G62" s="58"/>
      <c r="H62" s="58"/>
      <c r="I62" s="589">
        <f>paramètres!B12</f>
        <v>0</v>
      </c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9"/>
    </row>
    <row r="63" spans="1:62" ht="2.25" customHeight="1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9"/>
    </row>
    <row r="64" spans="1:62" x14ac:dyDescent="0.15">
      <c r="A64" s="57"/>
      <c r="B64" s="58" t="s">
        <v>153</v>
      </c>
      <c r="C64" s="58"/>
      <c r="D64" s="58"/>
      <c r="E64" s="58"/>
      <c r="F64" s="58"/>
      <c r="G64" s="343" t="str">
        <f>MID(paramètres!B18,1,1)</f>
        <v/>
      </c>
      <c r="H64" s="344" t="str">
        <f>MID(paramètres!B18,2,1)</f>
        <v/>
      </c>
      <c r="I64" s="344" t="str">
        <f>MID(paramètres!B18,3,1)</f>
        <v/>
      </c>
      <c r="J64" s="344" t="str">
        <f>MID(paramètres!B18,4,1)</f>
        <v/>
      </c>
      <c r="K64" s="344" t="str">
        <f>MID(paramètres!B18,5,1)</f>
        <v/>
      </c>
      <c r="L64" s="345" t="str">
        <f>MID(paramètres!B18,6,1)</f>
        <v/>
      </c>
      <c r="M64" s="346"/>
      <c r="N64" s="344" t="str">
        <f>RIGHT(paramètres!B18,1)</f>
        <v/>
      </c>
      <c r="O64" s="58"/>
      <c r="P64" s="58"/>
      <c r="Q64" s="58"/>
      <c r="R64" s="58"/>
      <c r="S64" s="58"/>
      <c r="T64" s="58"/>
      <c r="U64" s="58"/>
      <c r="V64" s="58"/>
      <c r="W64" s="58"/>
      <c r="X64" s="58" t="s">
        <v>155</v>
      </c>
      <c r="Y64" s="58"/>
      <c r="Z64" s="58"/>
      <c r="AA64" s="589">
        <f>paramètres!B30</f>
        <v>0</v>
      </c>
      <c r="AB64" s="589"/>
      <c r="AC64" s="589"/>
      <c r="AD64" s="589"/>
      <c r="AE64" s="589"/>
      <c r="AF64" s="589"/>
      <c r="AG64" s="589"/>
      <c r="AH64" s="589"/>
      <c r="AI64" s="589"/>
      <c r="AJ64" s="58"/>
      <c r="AK64" s="58"/>
      <c r="AL64" s="58"/>
      <c r="AM64" s="58"/>
      <c r="AN64" s="58"/>
      <c r="AO64" s="58"/>
      <c r="AP64" s="58"/>
      <c r="AQ64" s="58"/>
      <c r="AR64" s="58"/>
      <c r="AS64" s="59"/>
    </row>
    <row r="65" spans="1:45" ht="2.25" customHeight="1" x14ac:dyDescent="0.1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347"/>
      <c r="AB65" s="347"/>
      <c r="AC65" s="347"/>
      <c r="AD65" s="347"/>
      <c r="AE65" s="347"/>
      <c r="AF65" s="347"/>
      <c r="AG65" s="347"/>
      <c r="AH65" s="347"/>
      <c r="AI65" s="347"/>
      <c r="AJ65" s="58"/>
      <c r="AK65" s="58"/>
      <c r="AL65" s="58"/>
      <c r="AM65" s="58"/>
      <c r="AN65" s="58"/>
      <c r="AO65" s="58"/>
      <c r="AP65" s="58"/>
      <c r="AQ65" s="58"/>
      <c r="AR65" s="58"/>
      <c r="AS65" s="59"/>
    </row>
    <row r="66" spans="1:45" x14ac:dyDescent="0.15">
      <c r="A66" s="57"/>
      <c r="B66" s="58" t="s">
        <v>157</v>
      </c>
      <c r="C66" s="58"/>
      <c r="D66" s="58"/>
      <c r="E66" s="58"/>
      <c r="F66" s="58"/>
      <c r="G66" s="588">
        <f>paramètres!B26</f>
        <v>0</v>
      </c>
      <c r="H66" s="588"/>
      <c r="I66" s="588"/>
      <c r="J66" s="346"/>
      <c r="K66" s="346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 t="s">
        <v>15</v>
      </c>
      <c r="Y66" s="58"/>
      <c r="Z66" s="58"/>
      <c r="AA66" s="589">
        <f>paramètres!B28</f>
        <v>0</v>
      </c>
      <c r="AB66" s="589"/>
      <c r="AC66" s="589"/>
      <c r="AD66" s="589"/>
      <c r="AE66" s="589"/>
      <c r="AF66" s="589"/>
      <c r="AG66" s="589"/>
      <c r="AH66" s="589"/>
      <c r="AI66" s="589"/>
      <c r="AJ66" s="58"/>
      <c r="AK66" s="58"/>
      <c r="AL66" s="58"/>
      <c r="AM66" s="58"/>
      <c r="AN66" s="58"/>
      <c r="AO66" s="58"/>
      <c r="AP66" s="58"/>
      <c r="AQ66" s="58"/>
      <c r="AR66" s="58"/>
      <c r="AS66" s="59"/>
    </row>
    <row r="67" spans="1:45" ht="2.25" customHeight="1" x14ac:dyDescent="0.15">
      <c r="A67" s="57"/>
      <c r="B67" s="58"/>
      <c r="C67" s="58"/>
      <c r="D67" s="58"/>
      <c r="E67" s="58"/>
      <c r="F67" s="58"/>
      <c r="G67" s="346"/>
      <c r="H67" s="346"/>
      <c r="I67" s="346"/>
      <c r="J67" s="346"/>
      <c r="K67" s="346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347"/>
      <c r="AB67" s="347"/>
      <c r="AC67" s="347"/>
      <c r="AD67" s="347"/>
      <c r="AE67" s="347"/>
      <c r="AF67" s="347"/>
      <c r="AG67" s="347"/>
      <c r="AH67" s="347"/>
      <c r="AI67" s="347"/>
      <c r="AJ67" s="58"/>
      <c r="AK67" s="58"/>
      <c r="AL67" s="58"/>
      <c r="AM67" s="58"/>
      <c r="AN67" s="58"/>
      <c r="AO67" s="58"/>
      <c r="AP67" s="58"/>
      <c r="AQ67" s="58"/>
      <c r="AR67" s="58"/>
      <c r="AS67" s="59"/>
    </row>
    <row r="68" spans="1:45" x14ac:dyDescent="0.15">
      <c r="A68" s="57"/>
      <c r="B68" s="58" t="s">
        <v>154</v>
      </c>
      <c r="C68" s="58"/>
      <c r="D68" s="58"/>
      <c r="E68" s="58"/>
      <c r="F68" s="58"/>
      <c r="G68" s="588">
        <f>paramètres!B32</f>
        <v>0</v>
      </c>
      <c r="H68" s="588"/>
      <c r="I68" s="588"/>
      <c r="J68" s="588"/>
      <c r="K68" s="58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 t="s">
        <v>156</v>
      </c>
      <c r="Y68" s="58"/>
      <c r="Z68" s="58"/>
      <c r="AA68" s="589">
        <f>paramètres!B34</f>
        <v>0</v>
      </c>
      <c r="AB68" s="589"/>
      <c r="AC68" s="589"/>
      <c r="AD68" s="589"/>
      <c r="AE68" s="589"/>
      <c r="AF68" s="589"/>
      <c r="AG68" s="589"/>
      <c r="AH68" s="589"/>
      <c r="AI68" s="589"/>
      <c r="AJ68" s="58"/>
      <c r="AK68" s="58"/>
      <c r="AL68" s="58"/>
      <c r="AM68" s="58"/>
      <c r="AN68" s="58"/>
      <c r="AO68" s="58"/>
      <c r="AP68" s="58"/>
      <c r="AQ68" s="58"/>
      <c r="AR68" s="58"/>
      <c r="AS68" s="59"/>
    </row>
    <row r="69" spans="1:45" ht="2.25" customHeight="1" x14ac:dyDescent="0.1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2"/>
    </row>
    <row r="70" spans="1:45" ht="2.25" customHeight="1" x14ac:dyDescent="0.15"/>
    <row r="71" spans="1:45" x14ac:dyDescent="0.15">
      <c r="V71" s="2" t="s">
        <v>174</v>
      </c>
      <c r="X71" s="586">
        <f>paramètres!B28</f>
        <v>0</v>
      </c>
      <c r="Y71" s="586"/>
      <c r="Z71" s="586"/>
      <c r="AA71" s="586"/>
      <c r="AB71" s="586"/>
      <c r="AC71" s="586"/>
      <c r="AE71" s="2" t="s">
        <v>175</v>
      </c>
      <c r="AF71" s="587" t="str">
        <f>IF(paramètres!B22&lt;&gt;"",paramètres!B22,"")</f>
        <v/>
      </c>
      <c r="AG71" s="587"/>
      <c r="AH71" s="587"/>
      <c r="AI71" s="587"/>
      <c r="AJ71" s="587"/>
      <c r="AK71" s="587"/>
    </row>
    <row r="73" spans="1:45" ht="15" x14ac:dyDescent="0.15">
      <c r="AC73" s="51" t="s">
        <v>158</v>
      </c>
    </row>
  </sheetData>
  <mergeCells count="89">
    <mergeCell ref="X71:AC71"/>
    <mergeCell ref="AF71:AK71"/>
    <mergeCell ref="I62:AE62"/>
    <mergeCell ref="AA64:AI64"/>
    <mergeCell ref="G66:I66"/>
    <mergeCell ref="AA66:AI66"/>
    <mergeCell ref="G68:K68"/>
    <mergeCell ref="AA68:AI68"/>
    <mergeCell ref="C59:AD59"/>
    <mergeCell ref="AE59:AS59"/>
    <mergeCell ref="A52:AD52"/>
    <mergeCell ref="AE52:AK52"/>
    <mergeCell ref="AL52:AS52"/>
    <mergeCell ref="A53:AD53"/>
    <mergeCell ref="AL53:AS53"/>
    <mergeCell ref="AE54:AK54"/>
    <mergeCell ref="AL54:AS54"/>
    <mergeCell ref="A56:AS56"/>
    <mergeCell ref="C57:AD57"/>
    <mergeCell ref="AE57:AS57"/>
    <mergeCell ref="C58:AC58"/>
    <mergeCell ref="AE58:AS58"/>
    <mergeCell ref="A50:AD50"/>
    <mergeCell ref="AE50:AK50"/>
    <mergeCell ref="AL50:AS50"/>
    <mergeCell ref="A51:AD51"/>
    <mergeCell ref="AE51:AK51"/>
    <mergeCell ref="AL51:AS51"/>
    <mergeCell ref="AH42:AO42"/>
    <mergeCell ref="AH43:AO43"/>
    <mergeCell ref="AH44:AO44"/>
    <mergeCell ref="AH45:AO45"/>
    <mergeCell ref="A49:AD49"/>
    <mergeCell ref="AE49:AK49"/>
    <mergeCell ref="AL49:AS49"/>
    <mergeCell ref="AL41:AS41"/>
    <mergeCell ref="AE33:AK33"/>
    <mergeCell ref="AL33:AS33"/>
    <mergeCell ref="R34:S34"/>
    <mergeCell ref="AE34:AK34"/>
    <mergeCell ref="AL34:AS40"/>
    <mergeCell ref="R35:S35"/>
    <mergeCell ref="AE35:AK35"/>
    <mergeCell ref="R36:S36"/>
    <mergeCell ref="AE36:AK36"/>
    <mergeCell ref="R37:S37"/>
    <mergeCell ref="AE37:AK37"/>
    <mergeCell ref="AE38:AK38"/>
    <mergeCell ref="AE39:AK39"/>
    <mergeCell ref="AE40:AK40"/>
    <mergeCell ref="AE41:AK41"/>
    <mergeCell ref="AE27:AK30"/>
    <mergeCell ref="AL27:AS30"/>
    <mergeCell ref="AE31:AK31"/>
    <mergeCell ref="AL31:AS31"/>
    <mergeCell ref="AE32:AK32"/>
    <mergeCell ref="AL32:AS32"/>
    <mergeCell ref="A23:U23"/>
    <mergeCell ref="AE23:AS23"/>
    <mergeCell ref="AE24:AK24"/>
    <mergeCell ref="AL24:AS24"/>
    <mergeCell ref="AE25:AK26"/>
    <mergeCell ref="AL25:AS26"/>
    <mergeCell ref="H18:M18"/>
    <mergeCell ref="S18:T18"/>
    <mergeCell ref="AC18:AR18"/>
    <mergeCell ref="X20:AB20"/>
    <mergeCell ref="AD20:AH20"/>
    <mergeCell ref="AK20:AR20"/>
    <mergeCell ref="A7:M7"/>
    <mergeCell ref="AC12:AR12"/>
    <mergeCell ref="H14:T14"/>
    <mergeCell ref="AC14:AR14"/>
    <mergeCell ref="D16:G16"/>
    <mergeCell ref="I16:J16"/>
    <mergeCell ref="N16:T16"/>
    <mergeCell ref="AC16:AR16"/>
    <mergeCell ref="BF3:BF4"/>
    <mergeCell ref="A4:M4"/>
    <mergeCell ref="U4:AS4"/>
    <mergeCell ref="A5:M5"/>
    <mergeCell ref="A6:M6"/>
    <mergeCell ref="Z6:AA6"/>
    <mergeCell ref="BE3:BE4"/>
    <mergeCell ref="A1:M1"/>
    <mergeCell ref="A2:M2"/>
    <mergeCell ref="U2:AS2"/>
    <mergeCell ref="A3:M3"/>
    <mergeCell ref="U3:AS3"/>
  </mergeCells>
  <conditionalFormatting sqref="D16:G16 I16:J16 N16:T16 M10:R10 T10 AA68">
    <cfRule type="containsBlanks" dxfId="331" priority="18">
      <formula>LEN(TRIM(D10))=0</formula>
    </cfRule>
  </conditionalFormatting>
  <conditionalFormatting sqref="H18:M18 S18:T18">
    <cfRule type="containsBlanks" dxfId="330" priority="17">
      <formula>LEN(TRIM(H18))=0</formula>
    </cfRule>
  </conditionalFormatting>
  <conditionalFormatting sqref="J20:K20">
    <cfRule type="containsBlanks" dxfId="329" priority="15">
      <formula>LEN(TRIM(J20))=0</formula>
    </cfRule>
  </conditionalFormatting>
  <conditionalFormatting sqref="G12">
    <cfRule type="containsBlanks" dxfId="328" priority="16">
      <formula>LEN(TRIM(G12))=0</formula>
    </cfRule>
  </conditionalFormatting>
  <conditionalFormatting sqref="M20:N20">
    <cfRule type="containsBlanks" dxfId="327" priority="14">
      <formula>LEN(TRIM(M20))=0</formula>
    </cfRule>
  </conditionalFormatting>
  <conditionalFormatting sqref="AI10:AN10">
    <cfRule type="containsBlanks" dxfId="326" priority="13">
      <formula>LEN(TRIM(AI10))=0</formula>
    </cfRule>
  </conditionalFormatting>
  <conditionalFormatting sqref="X20:AB20">
    <cfRule type="containsBlanks" dxfId="325" priority="12">
      <formula>LEN(TRIM(X20))=0</formula>
    </cfRule>
  </conditionalFormatting>
  <conditionalFormatting sqref="AD20">
    <cfRule type="containsBlanks" dxfId="324" priority="11">
      <formula>LEN(TRIM(AD20))=0</formula>
    </cfRule>
  </conditionalFormatting>
  <conditionalFormatting sqref="AK20:AR20">
    <cfRule type="containsBlanks" dxfId="323" priority="10">
      <formula>LEN(TRIM(AK20))=0</formula>
    </cfRule>
  </conditionalFormatting>
  <conditionalFormatting sqref="AC12:AR12 AC14:AR14 AC18:AR18 AC16:AR16">
    <cfRule type="containsBlanks" dxfId="322" priority="9">
      <formula>LEN(TRIM(AC12))=0</formula>
    </cfRule>
  </conditionalFormatting>
  <conditionalFormatting sqref="H14:T14">
    <cfRule type="containsBlanks" dxfId="321" priority="8">
      <formula>LEN(TRIM(H14))=0</formula>
    </cfRule>
  </conditionalFormatting>
  <conditionalFormatting sqref="AP10">
    <cfRule type="containsBlanks" dxfId="320" priority="7">
      <formula>LEN(TRIM(AP10))=0</formula>
    </cfRule>
  </conditionalFormatting>
  <conditionalFormatting sqref="G64:L64">
    <cfRule type="containsBlanks" dxfId="319" priority="6">
      <formula>LEN(TRIM(G64))=0</formula>
    </cfRule>
  </conditionalFormatting>
  <conditionalFormatting sqref="N64">
    <cfRule type="containsBlanks" dxfId="318" priority="5">
      <formula>LEN(TRIM(N64))=0</formula>
    </cfRule>
  </conditionalFormatting>
  <conditionalFormatting sqref="G66:I66 G68:K68">
    <cfRule type="containsBlanks" dxfId="317" priority="4">
      <formula>LEN(TRIM(G66))=0</formula>
    </cfRule>
  </conditionalFormatting>
  <conditionalFormatting sqref="I62:AE62">
    <cfRule type="containsBlanks" dxfId="316" priority="3">
      <formula>LEN(TRIM(I62))=0</formula>
    </cfRule>
  </conditionalFormatting>
  <conditionalFormatting sqref="AA64:AI64 AA66:AI66">
    <cfRule type="containsBlanks" dxfId="315" priority="2">
      <formula>LEN(TRIM(AA64))=0</formula>
    </cfRule>
  </conditionalFormatting>
  <conditionalFormatting sqref="Z6:AA6">
    <cfRule type="containsBlanks" dxfId="314" priority="1">
      <formula>LEN(TRIM(Z6))=0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84" orientation="portrait" r:id="rId1"/>
  <headerFooter>
    <oddHeader>&amp;R&amp;"Geneva,Gras"&amp;12ID19</oddHeader>
    <oddFooter>&amp;L_____________________________
(1) Célibataire, marié, veuf, divorcé.
(2) Inclure la période des congés.&amp;R
Mis au format Excel par : www.impots-et-taxes.com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FF0000"/>
  </sheetPr>
  <dimension ref="A1:E44"/>
  <sheetViews>
    <sheetView showGridLines="0" workbookViewId="0">
      <selection activeCell="F25" sqref="F25"/>
    </sheetView>
  </sheetViews>
  <sheetFormatPr baseColWidth="10" defaultColWidth="11.5" defaultRowHeight="12" x14ac:dyDescent="0.15"/>
  <cols>
    <col min="1" max="1" width="28.1640625" style="3" bestFit="1" customWidth="1"/>
    <col min="2" max="2" width="36" style="1" customWidth="1"/>
    <col min="3" max="3" width="11.5" style="1"/>
    <col min="4" max="4" width="2" style="1" hidden="1" customWidth="1"/>
    <col min="5" max="5" width="9.5" style="1" hidden="1" customWidth="1"/>
    <col min="6" max="6" width="11.5" style="1"/>
    <col min="7" max="7" width="2.6640625" style="1" customWidth="1"/>
    <col min="8" max="9" width="11.5" style="1"/>
    <col min="10" max="10" width="14.83203125" style="1" customWidth="1"/>
    <col min="11" max="16384" width="11.5" style="1"/>
  </cols>
  <sheetData>
    <row r="1" spans="1:5" ht="12" customHeight="1" x14ac:dyDescent="0.15">
      <c r="A1" s="491" t="s">
        <v>336</v>
      </c>
      <c r="B1" s="491"/>
    </row>
    <row r="2" spans="1:5" x14ac:dyDescent="0.15">
      <c r="A2" s="491"/>
      <c r="B2" s="491"/>
    </row>
    <row r="3" spans="1:5" x14ac:dyDescent="0.15">
      <c r="A3" s="491"/>
      <c r="B3" s="491"/>
    </row>
    <row r="4" spans="1:5" x14ac:dyDescent="0.15">
      <c r="A4" s="491"/>
      <c r="B4" s="491"/>
    </row>
    <row r="5" spans="1:5" ht="13" thickBot="1" x14ac:dyDescent="0.2">
      <c r="A5" s="144"/>
      <c r="B5" s="145"/>
    </row>
    <row r="6" spans="1:5" ht="13" thickBot="1" x14ac:dyDescent="0.2">
      <c r="A6" s="144" t="s">
        <v>244</v>
      </c>
      <c r="B6" s="180">
        <f>B12</f>
        <v>0</v>
      </c>
      <c r="C6" s="128"/>
      <c r="E6" s="146" t="str">
        <f>B6&amp;B7</f>
        <v>00</v>
      </c>
    </row>
    <row r="7" spans="1:5" ht="13" thickBot="1" x14ac:dyDescent="0.2">
      <c r="A7" s="144" t="s">
        <v>243</v>
      </c>
      <c r="B7" s="180">
        <f>B20</f>
        <v>0</v>
      </c>
      <c r="C7" s="128"/>
      <c r="E7" s="146" t="str">
        <f>B12&amp;B20</f>
        <v/>
      </c>
    </row>
    <row r="10" spans="1:5" s="51" customFormat="1" ht="15" x14ac:dyDescent="0.15">
      <c r="A10" s="50" t="s">
        <v>180</v>
      </c>
    </row>
    <row r="11" spans="1:5" ht="13" thickBot="1" x14ac:dyDescent="0.2">
      <c r="A11" s="48"/>
      <c r="B11" s="49"/>
      <c r="D11" s="116">
        <v>1</v>
      </c>
      <c r="E11" s="1" t="s">
        <v>202</v>
      </c>
    </row>
    <row r="12" spans="1:5" ht="13" thickBot="1" x14ac:dyDescent="0.2">
      <c r="A12" s="48" t="s">
        <v>3</v>
      </c>
      <c r="B12" s="147"/>
      <c r="C12" s="128" t="s">
        <v>337</v>
      </c>
      <c r="D12" s="116">
        <v>2</v>
      </c>
      <c r="E12" s="1" t="s">
        <v>203</v>
      </c>
    </row>
    <row r="13" spans="1:5" ht="13" thickBot="1" x14ac:dyDescent="0.2">
      <c r="A13" s="48"/>
      <c r="B13" s="148"/>
      <c r="D13" s="116">
        <v>3</v>
      </c>
      <c r="E13" s="1" t="s">
        <v>204</v>
      </c>
    </row>
    <row r="14" spans="1:5" ht="13" thickBot="1" x14ac:dyDescent="0.2">
      <c r="A14" s="48" t="s">
        <v>4</v>
      </c>
      <c r="B14" s="147"/>
      <c r="D14" s="116">
        <v>4</v>
      </c>
      <c r="E14" s="1" t="s">
        <v>205</v>
      </c>
    </row>
    <row r="15" spans="1:5" ht="13" thickBot="1" x14ac:dyDescent="0.2">
      <c r="A15" s="48"/>
      <c r="B15" s="148"/>
    </row>
    <row r="16" spans="1:5" ht="13" thickBot="1" x14ac:dyDescent="0.2">
      <c r="A16" s="48" t="s">
        <v>19</v>
      </c>
      <c r="B16" s="150"/>
    </row>
    <row r="17" spans="1:3" ht="13" thickBot="1" x14ac:dyDescent="0.2">
      <c r="A17" s="48"/>
      <c r="B17" s="148"/>
    </row>
    <row r="18" spans="1:3" ht="13" thickBot="1" x14ac:dyDescent="0.2">
      <c r="A18" s="48" t="s">
        <v>20</v>
      </c>
      <c r="B18" s="150"/>
    </row>
    <row r="19" spans="1:3" ht="13" thickBot="1" x14ac:dyDescent="0.2">
      <c r="A19" s="48"/>
      <c r="B19" s="148"/>
    </row>
    <row r="20" spans="1:3" ht="13" thickBot="1" x14ac:dyDescent="0.2">
      <c r="A20" s="48" t="s">
        <v>5</v>
      </c>
      <c r="B20" s="147"/>
      <c r="C20" s="128" t="s">
        <v>338</v>
      </c>
    </row>
    <row r="21" spans="1:3" ht="13" thickBot="1" x14ac:dyDescent="0.2">
      <c r="A21" s="48"/>
      <c r="B21" s="148"/>
    </row>
    <row r="22" spans="1:3" ht="13" thickBot="1" x14ac:dyDescent="0.2">
      <c r="A22" s="48" t="s">
        <v>178</v>
      </c>
      <c r="B22" s="149"/>
    </row>
    <row r="23" spans="1:3" ht="13" thickBot="1" x14ac:dyDescent="0.2">
      <c r="A23" s="48"/>
      <c r="B23" s="148"/>
    </row>
    <row r="24" spans="1:3" ht="13" thickBot="1" x14ac:dyDescent="0.2">
      <c r="A24" s="48" t="s">
        <v>0</v>
      </c>
      <c r="B24" s="150"/>
    </row>
    <row r="25" spans="1:3" ht="13" thickBot="1" x14ac:dyDescent="0.2">
      <c r="A25" s="48"/>
      <c r="B25" s="148"/>
    </row>
    <row r="26" spans="1:3" ht="13" thickBot="1" x14ac:dyDescent="0.2">
      <c r="A26" s="48" t="s">
        <v>6</v>
      </c>
      <c r="B26" s="147"/>
    </row>
    <row r="27" spans="1:3" ht="13" thickBot="1" x14ac:dyDescent="0.2">
      <c r="A27" s="48"/>
      <c r="B27" s="148"/>
    </row>
    <row r="28" spans="1:3" ht="13" thickBot="1" x14ac:dyDescent="0.2">
      <c r="A28" s="48" t="s">
        <v>7</v>
      </c>
      <c r="B28" s="147"/>
    </row>
    <row r="29" spans="1:3" ht="13" thickBot="1" x14ac:dyDescent="0.2">
      <c r="A29" s="48"/>
      <c r="B29" s="148"/>
    </row>
    <row r="30" spans="1:3" ht="13" thickBot="1" x14ac:dyDescent="0.2">
      <c r="A30" s="48" t="s">
        <v>14</v>
      </c>
      <c r="B30" s="147"/>
    </row>
    <row r="31" spans="1:3" ht="13" thickBot="1" x14ac:dyDescent="0.2">
      <c r="A31" s="48"/>
      <c r="B31" s="148"/>
    </row>
    <row r="32" spans="1:3" ht="13" thickBot="1" x14ac:dyDescent="0.2">
      <c r="A32" s="48" t="s">
        <v>9</v>
      </c>
      <c r="B32" s="150"/>
    </row>
    <row r="33" spans="1:4" ht="13" thickBot="1" x14ac:dyDescent="0.2">
      <c r="A33" s="48"/>
      <c r="B33" s="148"/>
    </row>
    <row r="34" spans="1:4" ht="13" thickBot="1" x14ac:dyDescent="0.2">
      <c r="A34" s="48" t="s">
        <v>10</v>
      </c>
      <c r="B34" s="150"/>
    </row>
    <row r="35" spans="1:4" x14ac:dyDescent="0.15">
      <c r="A35" s="48"/>
      <c r="B35" s="49"/>
    </row>
    <row r="37" spans="1:4" ht="13" thickBot="1" x14ac:dyDescent="0.2">
      <c r="A37" s="153" t="s">
        <v>245</v>
      </c>
      <c r="B37" s="47"/>
      <c r="C37" s="47"/>
      <c r="D37" s="47"/>
    </row>
    <row r="38" spans="1:4" x14ac:dyDescent="0.15">
      <c r="A38" s="154"/>
      <c r="B38" s="155"/>
      <c r="C38" s="47"/>
      <c r="D38" s="47"/>
    </row>
    <row r="39" spans="1:4" x14ac:dyDescent="0.15">
      <c r="A39" s="156" t="s">
        <v>249</v>
      </c>
      <c r="B39" s="157" t="str">
        <f>'ID22'!AK8</f>
        <v>Ok</v>
      </c>
      <c r="C39" s="47"/>
      <c r="D39" s="47"/>
    </row>
    <row r="40" spans="1:4" x14ac:dyDescent="0.15">
      <c r="A40" s="156"/>
      <c r="B40" s="158"/>
      <c r="C40" s="47"/>
      <c r="D40" s="47"/>
    </row>
    <row r="41" spans="1:4" x14ac:dyDescent="0.15">
      <c r="A41" s="156" t="s">
        <v>250</v>
      </c>
      <c r="B41" s="157" t="str">
        <f>'ID24'!AK9</f>
        <v>Ok</v>
      </c>
    </row>
    <row r="42" spans="1:4" x14ac:dyDescent="0.15">
      <c r="A42" s="156"/>
      <c r="B42" s="159"/>
    </row>
    <row r="43" spans="1:4" x14ac:dyDescent="0.15">
      <c r="A43" s="156" t="s">
        <v>251</v>
      </c>
      <c r="B43" s="157" t="str">
        <f>'ID26 - P1'!AL7</f>
        <v>Ok</v>
      </c>
    </row>
    <row r="44" spans="1:4" ht="13" thickBot="1" x14ac:dyDescent="0.2">
      <c r="A44" s="160"/>
      <c r="B44" s="161"/>
    </row>
  </sheetData>
  <sheetProtection sheet="1" objects="1" scenarios="1"/>
  <mergeCells count="1">
    <mergeCell ref="A1:B4"/>
  </mergeCells>
  <conditionalFormatting sqref="B39">
    <cfRule type="cellIs" dxfId="500" priority="3" operator="notEqual">
      <formula>"Ok"</formula>
    </cfRule>
  </conditionalFormatting>
  <conditionalFormatting sqref="B41">
    <cfRule type="cellIs" dxfId="499" priority="2" operator="notEqual">
      <formula>"Ok"</formula>
    </cfRule>
  </conditionalFormatting>
  <conditionalFormatting sqref="B43">
    <cfRule type="cellIs" dxfId="498" priority="1" operator="notEqual">
      <formula>"Ok"</formula>
    </cfRule>
  </conditionalFormatting>
  <pageMargins left="0.7" right="0.7" top="0.75" bottom="0.75" header="0.3" footer="0.3"/>
  <pageSetup paperSize="9" orientation="portrait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  <pageSetUpPr fitToPage="1"/>
  </sheetPr>
  <dimension ref="A1:BJ73"/>
  <sheetViews>
    <sheetView showGridLines="0" showZeros="0" workbookViewId="0">
      <selection activeCell="BE50" sqref="BE50"/>
    </sheetView>
  </sheetViews>
  <sheetFormatPr baseColWidth="10" defaultColWidth="3.6640625" defaultRowHeight="14" x14ac:dyDescent="0.15"/>
  <cols>
    <col min="1" max="1" width="0.6640625" style="2" customWidth="1"/>
    <col min="2" max="2" width="3.6640625" style="2" bestFit="1" customWidth="1"/>
    <col min="3" max="6" width="3.6640625" style="2"/>
    <col min="7" max="7" width="3.6640625" style="2" customWidth="1"/>
    <col min="8" max="9" width="3.6640625" style="2"/>
    <col min="10" max="11" width="2.83203125" style="2" customWidth="1"/>
    <col min="12" max="12" width="4.5" style="2" customWidth="1"/>
    <col min="13" max="20" width="2.6640625" style="2" customWidth="1"/>
    <col min="21" max="21" width="0.5" style="2" customWidth="1"/>
    <col min="22" max="22" width="0.83203125" style="2" customWidth="1"/>
    <col min="23" max="29" width="3.1640625" style="2" customWidth="1"/>
    <col min="30" max="30" width="1.1640625" style="2" customWidth="1"/>
    <col min="31" max="34" width="3.1640625" style="2" customWidth="1"/>
    <col min="35" max="44" width="2.6640625" style="2" customWidth="1"/>
    <col min="45" max="45" width="0.6640625" style="2" customWidth="1"/>
    <col min="46" max="46" width="3.6640625" style="2" hidden="1" customWidth="1"/>
    <col min="47" max="56" width="3.6640625" style="2"/>
    <col min="57" max="57" width="28.6640625" style="2" bestFit="1" customWidth="1"/>
    <col min="58" max="58" width="5.5" style="349" hidden="1" customWidth="1"/>
    <col min="59" max="61" width="0" style="2" hidden="1" customWidth="1"/>
    <col min="62" max="62" width="3" style="349" hidden="1" customWidth="1"/>
    <col min="63" max="16384" width="3.6640625" style="2"/>
  </cols>
  <sheetData>
    <row r="1" spans="1:62" ht="16" x14ac:dyDescent="0.15">
      <c r="A1" s="523" t="s">
        <v>28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"/>
      <c r="O1" s="52"/>
      <c r="P1" s="52"/>
      <c r="AM1" s="53"/>
    </row>
    <row r="2" spans="1:62" s="53" customFormat="1" ht="15" thickBot="1" x14ac:dyDescent="0.2">
      <c r="A2" s="522" t="s">
        <v>104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3"/>
      <c r="O2" s="3"/>
      <c r="P2" s="3"/>
      <c r="U2" s="522" t="s">
        <v>106</v>
      </c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BF2" s="350"/>
      <c r="BJ2" s="350"/>
    </row>
    <row r="3" spans="1:62" s="53" customFormat="1" ht="13.5" customHeight="1" x14ac:dyDescent="0.15">
      <c r="A3" s="522" t="s">
        <v>159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3"/>
      <c r="O3" s="3"/>
      <c r="P3" s="3"/>
      <c r="U3" s="522" t="s">
        <v>107</v>
      </c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BE3" s="518" t="s">
        <v>303</v>
      </c>
      <c r="BF3" s="516" t="s">
        <v>290</v>
      </c>
      <c r="BJ3" s="354" t="str">
        <f>paramètres!E6</f>
        <v>00</v>
      </c>
    </row>
    <row r="4" spans="1:62" ht="15" x14ac:dyDescent="0.15">
      <c r="A4" s="522" t="s">
        <v>105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"/>
      <c r="O4" s="52"/>
      <c r="P4" s="52"/>
      <c r="U4" s="522" t="s">
        <v>108</v>
      </c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BE4" s="519"/>
      <c r="BF4" s="517"/>
      <c r="BJ4" s="354" t="str">
        <f>paramètres!E7</f>
        <v/>
      </c>
    </row>
    <row r="5" spans="1:62" ht="15" thickBot="1" x14ac:dyDescent="0.2">
      <c r="A5" s="522" t="s">
        <v>33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3"/>
      <c r="O5" s="3"/>
      <c r="P5" s="3"/>
      <c r="BE5" s="366"/>
      <c r="BF5" s="351">
        <f>BE5</f>
        <v>0</v>
      </c>
    </row>
    <row r="6" spans="1:62" x14ac:dyDescent="0.15">
      <c r="A6" s="524" t="s">
        <v>109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3"/>
      <c r="O6" s="3"/>
      <c r="P6" s="3"/>
      <c r="V6" s="4" t="s">
        <v>112</v>
      </c>
      <c r="W6" s="4"/>
      <c r="X6" s="4"/>
      <c r="Y6" s="4"/>
      <c r="Z6" s="525">
        <f>paramètres!B20</f>
        <v>0</v>
      </c>
      <c r="AA6" s="525"/>
      <c r="AB6" s="4" t="s">
        <v>111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62" x14ac:dyDescent="0.15">
      <c r="A7" s="524" t="s">
        <v>110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3"/>
      <c r="O7" s="3"/>
      <c r="P7" s="3"/>
    </row>
    <row r="8" spans="1:62" ht="19.5" customHeight="1" x14ac:dyDescent="0.15"/>
    <row r="9" spans="1:62" ht="3" customHeight="1" x14ac:dyDescent="0.1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  <c r="V9" s="5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6"/>
    </row>
    <row r="10" spans="1:62" x14ac:dyDescent="0.15">
      <c r="A10" s="57"/>
      <c r="B10" s="425" t="s">
        <v>113</v>
      </c>
      <c r="C10" s="426"/>
      <c r="D10" s="425"/>
      <c r="E10" s="425"/>
      <c r="F10" s="425"/>
      <c r="G10" s="425"/>
      <c r="H10" s="425"/>
      <c r="I10" s="425"/>
      <c r="J10" s="425"/>
      <c r="K10" s="425"/>
      <c r="L10" s="425" t="s">
        <v>20</v>
      </c>
      <c r="M10" s="427" t="str">
        <f>LEFT(BE5,1)</f>
        <v/>
      </c>
      <c r="N10" s="428" t="str">
        <f>MID(BE5,2,1)</f>
        <v/>
      </c>
      <c r="O10" s="428" t="str">
        <f>MID(BE5,3,1)</f>
        <v/>
      </c>
      <c r="P10" s="428" t="str">
        <f>MID(BE5,4,1)</f>
        <v/>
      </c>
      <c r="Q10" s="428" t="str">
        <f>MID(BE5,5,1)</f>
        <v/>
      </c>
      <c r="R10" s="429" t="str">
        <f>MID(BE5,6,1)</f>
        <v/>
      </c>
      <c r="S10" s="430"/>
      <c r="T10" s="431" t="str">
        <f>+MID(BE5,7,1)</f>
        <v/>
      </c>
      <c r="U10" s="59"/>
      <c r="V10" s="57"/>
      <c r="W10" s="58" t="s">
        <v>118</v>
      </c>
      <c r="X10" s="58"/>
      <c r="Y10" s="58"/>
      <c r="Z10" s="58"/>
      <c r="AA10" s="58"/>
      <c r="AB10" s="58"/>
      <c r="AC10" s="58"/>
      <c r="AD10" s="58"/>
      <c r="AE10" s="58" t="s">
        <v>20</v>
      </c>
      <c r="AF10" s="58"/>
      <c r="AG10" s="58"/>
      <c r="AH10" s="58"/>
      <c r="AI10" s="92"/>
      <c r="AJ10" s="93"/>
      <c r="AK10" s="93"/>
      <c r="AL10" s="93"/>
      <c r="AM10" s="93"/>
      <c r="AN10" s="94"/>
      <c r="AO10" s="65"/>
      <c r="AP10" s="93"/>
      <c r="AQ10" s="65"/>
      <c r="AR10" s="65"/>
      <c r="AS10" s="63"/>
    </row>
    <row r="11" spans="1:62" ht="2.25" customHeight="1" x14ac:dyDescent="0.15">
      <c r="A11" s="57"/>
      <c r="B11" s="425"/>
      <c r="C11" s="426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59"/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9"/>
    </row>
    <row r="12" spans="1:62" x14ac:dyDescent="0.15">
      <c r="A12" s="57"/>
      <c r="B12" s="425" t="s">
        <v>114</v>
      </c>
      <c r="C12" s="426"/>
      <c r="D12" s="425"/>
      <c r="E12" s="425"/>
      <c r="F12" s="425"/>
      <c r="G12" s="432" t="e">
        <f>VLOOKUP($BE$5,source_honoraires!$E$10:$V$351,source_honoraires!$F$6,FALSE)&amp;" "&amp;VLOOKUP($BE$5,source_honoraires!$E$10:$V$351,source_honoraires!$G$6,FALSE)</f>
        <v>#N/A</v>
      </c>
      <c r="H12" s="426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59"/>
      <c r="V12" s="57"/>
      <c r="W12" s="58" t="s">
        <v>122</v>
      </c>
      <c r="X12" s="58"/>
      <c r="Y12" s="58"/>
      <c r="Z12" s="58"/>
      <c r="AA12" s="58"/>
      <c r="AB12" s="58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9"/>
    </row>
    <row r="13" spans="1:62" ht="2.25" customHeight="1" x14ac:dyDescent="0.15">
      <c r="A13" s="57"/>
      <c r="B13" s="425"/>
      <c r="C13" s="426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59"/>
      <c r="V13" s="57"/>
      <c r="W13" s="58"/>
      <c r="X13" s="58"/>
      <c r="Y13" s="58"/>
      <c r="Z13" s="58"/>
      <c r="AA13" s="58"/>
      <c r="AB13" s="58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59"/>
    </row>
    <row r="14" spans="1:62" x14ac:dyDescent="0.15">
      <c r="A14" s="57"/>
      <c r="B14" s="425" t="s">
        <v>21</v>
      </c>
      <c r="C14" s="426"/>
      <c r="D14" s="425"/>
      <c r="E14" s="425"/>
      <c r="F14" s="425"/>
      <c r="G14" s="425"/>
      <c r="H14" s="527" t="e">
        <f>VLOOKUP($BE$5,source_honoraires!$E$10:$V$351,source_honoraires!$I$6,FALSE)</f>
        <v>#N/A</v>
      </c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9"/>
      <c r="V14" s="57"/>
      <c r="W14" s="58" t="s">
        <v>121</v>
      </c>
      <c r="X14" s="58"/>
      <c r="Y14" s="58"/>
      <c r="Z14" s="58"/>
      <c r="AA14" s="58"/>
      <c r="AB14" s="58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9"/>
    </row>
    <row r="15" spans="1:62" ht="2.25" customHeight="1" x14ac:dyDescent="0.15">
      <c r="A15" s="57"/>
      <c r="B15" s="425"/>
      <c r="C15" s="426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59"/>
      <c r="V15" s="57"/>
      <c r="W15" s="58"/>
      <c r="X15" s="58"/>
      <c r="Y15" s="58"/>
      <c r="Z15" s="58"/>
      <c r="AA15" s="58"/>
      <c r="AB15" s="58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59"/>
    </row>
    <row r="16" spans="1:62" x14ac:dyDescent="0.15">
      <c r="A16" s="57"/>
      <c r="B16" s="425" t="s">
        <v>8</v>
      </c>
      <c r="C16" s="426"/>
      <c r="D16" s="527" t="e">
        <f>VLOOKUP($BE$5,source_honoraires!$E$10:$V$351,source_honoraires!$K$6,FALSE)</f>
        <v>#N/A</v>
      </c>
      <c r="E16" s="527"/>
      <c r="F16" s="527"/>
      <c r="G16" s="527"/>
      <c r="H16" s="425" t="s">
        <v>18</v>
      </c>
      <c r="I16" s="527" t="e">
        <f>VLOOKUP($BE$5,source_honoraires!$E$10:$V$351,source_honoraires!$L$6,FALSE)</f>
        <v>#N/A</v>
      </c>
      <c r="J16" s="527"/>
      <c r="K16" s="433"/>
      <c r="L16" s="425" t="s">
        <v>15</v>
      </c>
      <c r="M16" s="425"/>
      <c r="N16" s="527" t="e">
        <f>VLOOKUP($BE$5,source_honoraires!$E$10:$V$351,source_honoraires!$M$6,FALSE)</f>
        <v>#N/A</v>
      </c>
      <c r="O16" s="527"/>
      <c r="P16" s="527"/>
      <c r="Q16" s="527"/>
      <c r="R16" s="527"/>
      <c r="S16" s="527"/>
      <c r="T16" s="527"/>
      <c r="U16" s="59"/>
      <c r="V16" s="57"/>
      <c r="W16" s="58" t="s">
        <v>120</v>
      </c>
      <c r="X16" s="58"/>
      <c r="Y16" s="58"/>
      <c r="Z16" s="58"/>
      <c r="AA16" s="58"/>
      <c r="AB16" s="58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9"/>
    </row>
    <row r="17" spans="1:62" ht="2.25" customHeight="1" x14ac:dyDescent="0.15">
      <c r="A17" s="57"/>
      <c r="B17" s="425"/>
      <c r="C17" s="426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59"/>
      <c r="V17" s="57"/>
      <c r="W17" s="58"/>
      <c r="X17" s="58"/>
      <c r="Y17" s="58"/>
      <c r="Z17" s="58"/>
      <c r="AA17" s="58"/>
      <c r="AB17" s="58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59"/>
    </row>
    <row r="18" spans="1:62" x14ac:dyDescent="0.15">
      <c r="A18" s="57"/>
      <c r="B18" s="425" t="s">
        <v>161</v>
      </c>
      <c r="C18" s="426"/>
      <c r="D18" s="425"/>
      <c r="E18" s="425"/>
      <c r="F18" s="425"/>
      <c r="G18" s="425"/>
      <c r="H18" s="527"/>
      <c r="I18" s="527"/>
      <c r="J18" s="527"/>
      <c r="K18" s="527"/>
      <c r="L18" s="527"/>
      <c r="M18" s="527"/>
      <c r="N18" s="425" t="s">
        <v>115</v>
      </c>
      <c r="O18" s="426"/>
      <c r="P18" s="425"/>
      <c r="Q18" s="425"/>
      <c r="R18" s="425"/>
      <c r="S18" s="528"/>
      <c r="T18" s="528"/>
      <c r="U18" s="59"/>
      <c r="V18" s="57"/>
      <c r="W18" s="58" t="s">
        <v>123</v>
      </c>
      <c r="X18" s="58"/>
      <c r="Y18" s="58"/>
      <c r="Z18" s="58"/>
      <c r="AA18" s="58"/>
      <c r="AB18" s="58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9"/>
    </row>
    <row r="19" spans="1:62" ht="2.25" customHeight="1" x14ac:dyDescent="0.15">
      <c r="A19" s="57"/>
      <c r="B19" s="425"/>
      <c r="C19" s="426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59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</row>
    <row r="20" spans="1:62" x14ac:dyDescent="0.15">
      <c r="A20" s="57"/>
      <c r="B20" s="425" t="s">
        <v>116</v>
      </c>
      <c r="C20" s="426"/>
      <c r="D20" s="425"/>
      <c r="E20" s="425"/>
      <c r="F20" s="425"/>
      <c r="G20" s="425"/>
      <c r="H20" s="425"/>
      <c r="I20" s="425" t="s">
        <v>27</v>
      </c>
      <c r="J20" s="434" t="e">
        <f>IF(VLOOKUP($BE$5,source_honoraires!$E$10:$V$351,source_honoraires!$O$6,FALSE)&lt;10,"0"&amp;VLOOKUP($BE$5,source_honoraires!$E$10:$V$351,source_honoraires!$O$6,FALSE),VLOOKUP($BE$5,source_honoraires!$E$10:$V$351,source_honoraires!$O$6,FALSE))</f>
        <v>#N/A</v>
      </c>
      <c r="K20" s="435" t="e">
        <f>IF(VLOOKUP($BE$5,source_honoraires!$E$10:$V$351,source_honoraires!$P$6,FALSE)&lt;10,"0"&amp;VLOOKUP($BE$5,source_honoraires!$E$10:$V$351,source_honoraires!$P$6,FALSE),VLOOKUP($BE$5,source_honoraires!$E$10:$V$351,source_honoraires!$P$6,FALSE))</f>
        <v>#N/A</v>
      </c>
      <c r="L20" s="430" t="s">
        <v>117</v>
      </c>
      <c r="M20" s="434" t="e">
        <f>VLOOKUP($BE$5,source_honoraires!$E$10:$V$351,source_honoraires!$Q$6,FALSE)</f>
        <v>#N/A</v>
      </c>
      <c r="N20" s="435" t="e">
        <f>VLOOKUP($BE$5,source_honoraires!$E$10:$V$351,source_honoraires!$R$6,FALSE)</f>
        <v>#N/A</v>
      </c>
      <c r="O20" s="436" t="s">
        <v>66</v>
      </c>
      <c r="P20" s="425"/>
      <c r="Q20" s="425"/>
      <c r="R20" s="425"/>
      <c r="S20" s="425"/>
      <c r="T20" s="425"/>
      <c r="U20" s="59"/>
      <c r="V20" s="57"/>
      <c r="W20" s="58" t="s">
        <v>8</v>
      </c>
      <c r="X20" s="529"/>
      <c r="Y20" s="529"/>
      <c r="Z20" s="529"/>
      <c r="AA20" s="529"/>
      <c r="AB20" s="529"/>
      <c r="AC20" s="58" t="s">
        <v>18</v>
      </c>
      <c r="AD20" s="526"/>
      <c r="AE20" s="526"/>
      <c r="AF20" s="526"/>
      <c r="AG20" s="526"/>
      <c r="AH20" s="526"/>
      <c r="AI20" s="58" t="s">
        <v>15</v>
      </c>
      <c r="AJ20" s="58"/>
      <c r="AK20" s="526"/>
      <c r="AL20" s="526"/>
      <c r="AM20" s="526"/>
      <c r="AN20" s="526"/>
      <c r="AO20" s="526"/>
      <c r="AP20" s="526"/>
      <c r="AQ20" s="526"/>
      <c r="AR20" s="526"/>
      <c r="AS20" s="59"/>
    </row>
    <row r="21" spans="1:62" ht="5.25" customHeight="1" x14ac:dyDescent="0.15">
      <c r="A21" s="60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62"/>
      <c r="V21" s="60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2"/>
    </row>
    <row r="23" spans="1:62" s="53" customFormat="1" ht="15" customHeight="1" x14ac:dyDescent="0.15">
      <c r="A23" s="530" t="s">
        <v>119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64"/>
      <c r="W23" s="64"/>
      <c r="X23" s="64"/>
      <c r="Y23" s="64"/>
      <c r="Z23" s="64"/>
      <c r="AA23" s="64"/>
      <c r="AB23" s="64"/>
      <c r="AC23" s="64"/>
      <c r="AD23" s="64"/>
      <c r="AE23" s="532" t="s">
        <v>12</v>
      </c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4"/>
      <c r="BF23" s="350"/>
      <c r="BJ23" s="350"/>
    </row>
    <row r="24" spans="1:62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32" t="s">
        <v>22</v>
      </c>
      <c r="AF24" s="533"/>
      <c r="AG24" s="533"/>
      <c r="AH24" s="533"/>
      <c r="AI24" s="533"/>
      <c r="AJ24" s="533"/>
      <c r="AK24" s="534"/>
      <c r="AL24" s="532" t="s">
        <v>23</v>
      </c>
      <c r="AM24" s="533"/>
      <c r="AN24" s="533"/>
      <c r="AO24" s="533"/>
      <c r="AP24" s="533"/>
      <c r="AQ24" s="533"/>
      <c r="AR24" s="533"/>
      <c r="AS24" s="534"/>
    </row>
    <row r="25" spans="1:62" ht="20.25" customHeight="1" x14ac:dyDescent="0.15">
      <c r="A25" s="57"/>
      <c r="B25" s="70" t="s">
        <v>124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</row>
    <row r="26" spans="1:62" ht="15" x14ac:dyDescent="0.15">
      <c r="A26" s="57"/>
      <c r="B26" s="70" t="s">
        <v>125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</row>
    <row r="27" spans="1:62" x14ac:dyDescent="0.15">
      <c r="A27" s="57"/>
      <c r="B27" s="71" t="s">
        <v>126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36"/>
      <c r="AF27" s="537"/>
      <c r="AG27" s="537"/>
      <c r="AH27" s="537"/>
      <c r="AI27" s="537"/>
      <c r="AJ27" s="537"/>
      <c r="AK27" s="538"/>
      <c r="AL27" s="536"/>
      <c r="AM27" s="537"/>
      <c r="AN27" s="537"/>
      <c r="AO27" s="537"/>
      <c r="AP27" s="537"/>
      <c r="AQ27" s="537"/>
      <c r="AR27" s="537"/>
      <c r="AS27" s="538"/>
    </row>
    <row r="28" spans="1:62" x14ac:dyDescent="0.15">
      <c r="A28" s="57"/>
      <c r="B28" s="71" t="s">
        <v>127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39"/>
      <c r="AF28" s="540"/>
      <c r="AG28" s="540"/>
      <c r="AH28" s="540"/>
      <c r="AI28" s="540"/>
      <c r="AJ28" s="540"/>
      <c r="AK28" s="541"/>
      <c r="AL28" s="539"/>
      <c r="AM28" s="540"/>
      <c r="AN28" s="540"/>
      <c r="AO28" s="540"/>
      <c r="AP28" s="540"/>
      <c r="AQ28" s="540"/>
      <c r="AR28" s="540"/>
      <c r="AS28" s="541"/>
    </row>
    <row r="29" spans="1:62" x14ac:dyDescent="0.15">
      <c r="A29" s="57"/>
      <c r="B29" s="71" t="s">
        <v>142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39"/>
      <c r="AF29" s="540"/>
      <c r="AG29" s="540"/>
      <c r="AH29" s="540"/>
      <c r="AI29" s="540"/>
      <c r="AJ29" s="540"/>
      <c r="AK29" s="541"/>
      <c r="AL29" s="539"/>
      <c r="AM29" s="540"/>
      <c r="AN29" s="540"/>
      <c r="AO29" s="540"/>
      <c r="AP29" s="540"/>
      <c r="AQ29" s="540"/>
      <c r="AR29" s="540"/>
      <c r="AS29" s="541"/>
    </row>
    <row r="30" spans="1:62" ht="7.5" customHeight="1" x14ac:dyDescent="0.15">
      <c r="A30" s="57"/>
      <c r="B30" s="58"/>
      <c r="C30" s="7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42"/>
      <c r="AF30" s="543"/>
      <c r="AG30" s="543"/>
      <c r="AH30" s="543"/>
      <c r="AI30" s="543"/>
      <c r="AJ30" s="543"/>
      <c r="AK30" s="544"/>
      <c r="AL30" s="542"/>
      <c r="AM30" s="543"/>
      <c r="AN30" s="543"/>
      <c r="AO30" s="543"/>
      <c r="AP30" s="543"/>
      <c r="AQ30" s="543"/>
      <c r="AR30" s="543"/>
      <c r="AS30" s="544"/>
    </row>
    <row r="31" spans="1:62" s="51" customFormat="1" ht="15" x14ac:dyDescent="0.15">
      <c r="A31" s="72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110" t="s">
        <v>179</v>
      </c>
      <c r="Q31" s="111" t="str">
        <f>RIGHT(Z6,2)</f>
        <v>0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BF31" s="352"/>
      <c r="BJ31" s="352"/>
    </row>
    <row r="32" spans="1:62" s="52" customFormat="1" ht="15" x14ac:dyDescent="0.1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 t="s">
        <v>136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546"/>
      <c r="AF32" s="546"/>
      <c r="AG32" s="546"/>
      <c r="AH32" s="546"/>
      <c r="AI32" s="546"/>
      <c r="AJ32" s="546"/>
      <c r="AK32" s="546"/>
      <c r="AL32" s="546"/>
      <c r="AM32" s="546"/>
      <c r="AN32" s="546"/>
      <c r="AO32" s="546"/>
      <c r="AP32" s="546"/>
      <c r="AQ32" s="546"/>
      <c r="AR32" s="546"/>
      <c r="AS32" s="546"/>
      <c r="BF32" s="353"/>
      <c r="BJ32" s="353"/>
    </row>
    <row r="33" spans="1:62" s="51" customFormat="1" ht="15" x14ac:dyDescent="0.15">
      <c r="A33" s="72"/>
      <c r="B33" s="70"/>
      <c r="C33" s="70"/>
      <c r="D33" s="70" t="s">
        <v>132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BF33" s="352"/>
      <c r="BJ33" s="352"/>
    </row>
    <row r="34" spans="1:62" s="51" customFormat="1" ht="15" x14ac:dyDescent="0.15">
      <c r="A34" s="72"/>
      <c r="B34" s="70"/>
      <c r="C34" s="70"/>
      <c r="D34" s="70"/>
      <c r="E34" s="70"/>
      <c r="F34" s="70"/>
      <c r="G34" s="70"/>
      <c r="H34" s="66" t="s">
        <v>128</v>
      </c>
      <c r="I34" s="70" t="s">
        <v>16</v>
      </c>
      <c r="J34" s="70"/>
      <c r="K34" s="70"/>
      <c r="L34" s="70"/>
      <c r="M34" s="70"/>
      <c r="N34" s="70"/>
      <c r="O34" s="70"/>
      <c r="P34" s="70"/>
      <c r="Q34" s="70"/>
      <c r="R34" s="549">
        <v>0.06</v>
      </c>
      <c r="S34" s="549"/>
      <c r="T34" s="70" t="s">
        <v>131</v>
      </c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535"/>
      <c r="AF34" s="535"/>
      <c r="AG34" s="535"/>
      <c r="AH34" s="535"/>
      <c r="AI34" s="535"/>
      <c r="AJ34" s="535"/>
      <c r="AK34" s="535"/>
      <c r="AL34" s="550"/>
      <c r="AM34" s="551"/>
      <c r="AN34" s="551"/>
      <c r="AO34" s="551"/>
      <c r="AP34" s="551"/>
      <c r="AQ34" s="551"/>
      <c r="AR34" s="551"/>
      <c r="AS34" s="552"/>
      <c r="BF34" s="352"/>
      <c r="BJ34" s="352"/>
    </row>
    <row r="35" spans="1:62" s="51" customFormat="1" ht="15" x14ac:dyDescent="0.15">
      <c r="A35" s="72"/>
      <c r="B35" s="70"/>
      <c r="C35" s="70"/>
      <c r="D35" s="70"/>
      <c r="E35" s="70"/>
      <c r="F35" s="70"/>
      <c r="G35" s="70"/>
      <c r="H35" s="66" t="s">
        <v>128</v>
      </c>
      <c r="I35" s="70" t="s">
        <v>129</v>
      </c>
      <c r="J35" s="70"/>
      <c r="K35" s="70"/>
      <c r="L35" s="70"/>
      <c r="M35" s="70"/>
      <c r="N35" s="70"/>
      <c r="O35" s="70"/>
      <c r="P35" s="70"/>
      <c r="Q35" s="70"/>
      <c r="R35" s="549">
        <v>0.05</v>
      </c>
      <c r="S35" s="549"/>
      <c r="T35" s="70" t="s">
        <v>131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535"/>
      <c r="AF35" s="535"/>
      <c r="AG35" s="535"/>
      <c r="AH35" s="535"/>
      <c r="AI35" s="535"/>
      <c r="AJ35" s="535"/>
      <c r="AK35" s="535"/>
      <c r="AL35" s="553"/>
      <c r="AM35" s="547"/>
      <c r="AN35" s="547"/>
      <c r="AO35" s="547"/>
      <c r="AP35" s="547"/>
      <c r="AQ35" s="547"/>
      <c r="AR35" s="547"/>
      <c r="AS35" s="548"/>
      <c r="BF35" s="352"/>
      <c r="BJ35" s="352"/>
    </row>
    <row r="36" spans="1:62" s="51" customFormat="1" ht="15" x14ac:dyDescent="0.15">
      <c r="A36" s="72"/>
      <c r="B36" s="70"/>
      <c r="C36" s="70"/>
      <c r="D36" s="70"/>
      <c r="E36" s="70"/>
      <c r="F36" s="70"/>
      <c r="G36" s="70"/>
      <c r="H36" s="66" t="s">
        <v>128</v>
      </c>
      <c r="I36" s="70" t="s">
        <v>17</v>
      </c>
      <c r="J36" s="70"/>
      <c r="K36" s="70"/>
      <c r="L36" s="70"/>
      <c r="M36" s="70"/>
      <c r="N36" s="70"/>
      <c r="O36" s="70"/>
      <c r="P36" s="70"/>
      <c r="Q36" s="70"/>
      <c r="R36" s="549">
        <v>0.05</v>
      </c>
      <c r="S36" s="549"/>
      <c r="T36" s="70" t="s">
        <v>131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535"/>
      <c r="AF36" s="535"/>
      <c r="AG36" s="535"/>
      <c r="AH36" s="535"/>
      <c r="AI36" s="535"/>
      <c r="AJ36" s="535"/>
      <c r="AK36" s="535"/>
      <c r="AL36" s="553"/>
      <c r="AM36" s="547"/>
      <c r="AN36" s="547"/>
      <c r="AO36" s="547"/>
      <c r="AP36" s="547"/>
      <c r="AQ36" s="547"/>
      <c r="AR36" s="547"/>
      <c r="AS36" s="548"/>
      <c r="BF36" s="352"/>
      <c r="BJ36" s="352"/>
    </row>
    <row r="37" spans="1:62" s="51" customFormat="1" ht="15" x14ac:dyDescent="0.15">
      <c r="A37" s="72"/>
      <c r="B37" s="70"/>
      <c r="C37" s="70"/>
      <c r="D37" s="70"/>
      <c r="E37" s="70"/>
      <c r="F37" s="70"/>
      <c r="G37" s="70"/>
      <c r="H37" s="66" t="s">
        <v>128</v>
      </c>
      <c r="I37" s="70" t="s">
        <v>130</v>
      </c>
      <c r="J37" s="70"/>
      <c r="K37" s="70"/>
      <c r="L37" s="70"/>
      <c r="M37" s="70"/>
      <c r="N37" s="70"/>
      <c r="O37" s="70"/>
      <c r="P37" s="70"/>
      <c r="Q37" s="70"/>
      <c r="R37" s="549">
        <v>0.25</v>
      </c>
      <c r="S37" s="549"/>
      <c r="T37" s="70" t="s">
        <v>131</v>
      </c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535"/>
      <c r="AF37" s="535"/>
      <c r="AG37" s="535"/>
      <c r="AH37" s="535"/>
      <c r="AI37" s="535"/>
      <c r="AJ37" s="535"/>
      <c r="AK37" s="535"/>
      <c r="AL37" s="553"/>
      <c r="AM37" s="547"/>
      <c r="AN37" s="547"/>
      <c r="AO37" s="547"/>
      <c r="AP37" s="547"/>
      <c r="AQ37" s="547"/>
      <c r="AR37" s="547"/>
      <c r="AS37" s="548"/>
      <c r="BF37" s="352"/>
      <c r="BJ37" s="352"/>
    </row>
    <row r="38" spans="1:62" s="51" customFormat="1" ht="15" x14ac:dyDescent="0.15">
      <c r="A38" s="72"/>
      <c r="B38" s="70"/>
      <c r="C38" s="70"/>
      <c r="D38" s="70"/>
      <c r="E38" s="70"/>
      <c r="F38" s="70"/>
      <c r="G38" s="70"/>
      <c r="H38" s="70"/>
      <c r="I38" s="58" t="s">
        <v>133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535"/>
      <c r="AF38" s="535"/>
      <c r="AG38" s="535"/>
      <c r="AH38" s="535"/>
      <c r="AI38" s="535"/>
      <c r="AJ38" s="535"/>
      <c r="AK38" s="535"/>
      <c r="AL38" s="553"/>
      <c r="AM38" s="547"/>
      <c r="AN38" s="547"/>
      <c r="AO38" s="547"/>
      <c r="AP38" s="547"/>
      <c r="AQ38" s="547"/>
      <c r="AR38" s="547"/>
      <c r="AS38" s="548"/>
      <c r="BF38" s="352"/>
      <c r="BJ38" s="352"/>
    </row>
    <row r="39" spans="1:62" s="51" customFormat="1" ht="15" x14ac:dyDescent="0.15">
      <c r="A39" s="72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535"/>
      <c r="AF39" s="535"/>
      <c r="AG39" s="535"/>
      <c r="AH39" s="535"/>
      <c r="AI39" s="535"/>
      <c r="AJ39" s="535"/>
      <c r="AK39" s="535"/>
      <c r="AL39" s="553"/>
      <c r="AM39" s="547"/>
      <c r="AN39" s="547"/>
      <c r="AO39" s="547"/>
      <c r="AP39" s="547"/>
      <c r="AQ39" s="547"/>
      <c r="AR39" s="547"/>
      <c r="AS39" s="548"/>
      <c r="BF39" s="352"/>
      <c r="BJ39" s="352"/>
    </row>
    <row r="40" spans="1:62" s="51" customFormat="1" ht="15" x14ac:dyDescent="0.15">
      <c r="A40" s="72"/>
      <c r="B40" s="70"/>
      <c r="C40" s="70"/>
      <c r="D40" s="70" t="s">
        <v>134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5" t="s">
        <v>135</v>
      </c>
      <c r="AE40" s="535"/>
      <c r="AF40" s="535"/>
      <c r="AG40" s="535"/>
      <c r="AH40" s="535"/>
      <c r="AI40" s="535"/>
      <c r="AJ40" s="535"/>
      <c r="AK40" s="535"/>
      <c r="AL40" s="553"/>
      <c r="AM40" s="547"/>
      <c r="AN40" s="547"/>
      <c r="AO40" s="547"/>
      <c r="AP40" s="547"/>
      <c r="AQ40" s="547"/>
      <c r="AR40" s="547"/>
      <c r="AS40" s="548"/>
      <c r="BF40" s="352"/>
      <c r="BJ40" s="352"/>
    </row>
    <row r="41" spans="1:62" s="51" customFormat="1" ht="15" x14ac:dyDescent="0.15">
      <c r="A41" s="7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8"/>
      <c r="BF41" s="352"/>
      <c r="BJ41" s="352"/>
    </row>
    <row r="42" spans="1:62" s="51" customFormat="1" ht="16" thickBot="1" x14ac:dyDescent="0.2">
      <c r="A42" s="72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4" t="s">
        <v>137</v>
      </c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83"/>
      <c r="AF42" s="83"/>
      <c r="AG42" s="83"/>
      <c r="AH42" s="554">
        <f>SUM(AE32:AK40,AL32)</f>
        <v>0</v>
      </c>
      <c r="AI42" s="554"/>
      <c r="AJ42" s="554"/>
      <c r="AK42" s="554"/>
      <c r="AL42" s="554"/>
      <c r="AM42" s="554"/>
      <c r="AN42" s="554"/>
      <c r="AO42" s="554"/>
      <c r="AP42" s="83"/>
      <c r="AQ42" s="83"/>
      <c r="AR42" s="83"/>
      <c r="AS42" s="84"/>
      <c r="BF42" s="352"/>
      <c r="BJ42" s="352"/>
    </row>
    <row r="43" spans="1:62" s="51" customFormat="1" ht="16" thickTop="1" x14ac:dyDescent="0.15">
      <c r="A43" s="72"/>
      <c r="B43" s="70"/>
      <c r="C43" s="70"/>
      <c r="D43" s="70" t="s">
        <v>138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83"/>
      <c r="AF43" s="83"/>
      <c r="AG43" s="83"/>
      <c r="AH43" s="555"/>
      <c r="AI43" s="555"/>
      <c r="AJ43" s="555"/>
      <c r="AK43" s="555"/>
      <c r="AL43" s="555"/>
      <c r="AM43" s="555"/>
      <c r="AN43" s="555"/>
      <c r="AO43" s="555"/>
      <c r="AP43" s="83"/>
      <c r="AQ43" s="83"/>
      <c r="AR43" s="83"/>
      <c r="AS43" s="84"/>
      <c r="BF43" s="352"/>
      <c r="BJ43" s="352"/>
    </row>
    <row r="44" spans="1:62" s="51" customFormat="1" ht="16" thickBot="1" x14ac:dyDescent="0.2">
      <c r="A44" s="72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7" t="s">
        <v>139</v>
      </c>
      <c r="AA44" s="70"/>
      <c r="AB44" s="70"/>
      <c r="AC44" s="70"/>
      <c r="AD44" s="70"/>
      <c r="AE44" s="83"/>
      <c r="AF44" s="83"/>
      <c r="AG44" s="83"/>
      <c r="AH44" s="554">
        <f>AH42-AH43</f>
        <v>0</v>
      </c>
      <c r="AI44" s="554"/>
      <c r="AJ44" s="554"/>
      <c r="AK44" s="554"/>
      <c r="AL44" s="554"/>
      <c r="AM44" s="554"/>
      <c r="AN44" s="554"/>
      <c r="AO44" s="554"/>
      <c r="AP44" s="83"/>
      <c r="AQ44" s="83"/>
      <c r="AR44" s="83"/>
      <c r="AS44" s="84"/>
      <c r="BF44" s="352"/>
      <c r="BJ44" s="352"/>
    </row>
    <row r="45" spans="1:62" s="51" customFormat="1" ht="16" thickTop="1" x14ac:dyDescent="0.15">
      <c r="A45" s="72"/>
      <c r="B45" s="70"/>
      <c r="C45" s="70"/>
      <c r="D45" s="70" t="s">
        <v>140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83"/>
      <c r="AF45" s="83"/>
      <c r="AG45" s="83"/>
      <c r="AH45" s="555"/>
      <c r="AI45" s="555"/>
      <c r="AJ45" s="555"/>
      <c r="AK45" s="555"/>
      <c r="AL45" s="555"/>
      <c r="AM45" s="555"/>
      <c r="AN45" s="555"/>
      <c r="AO45" s="555"/>
      <c r="AP45" s="83"/>
      <c r="AQ45" s="83"/>
      <c r="AR45" s="83"/>
      <c r="AS45" s="84"/>
      <c r="BF45" s="352"/>
      <c r="BJ45" s="352"/>
    </row>
    <row r="46" spans="1:62" s="51" customFormat="1" ht="8.25" customHeight="1" x14ac:dyDescent="0.15">
      <c r="A46" s="7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66"/>
      <c r="AI46" s="66"/>
      <c r="AJ46" s="66"/>
      <c r="AK46" s="66"/>
      <c r="AL46" s="66"/>
      <c r="AM46" s="66"/>
      <c r="AN46" s="66"/>
      <c r="AO46" s="66"/>
      <c r="AP46" s="70"/>
      <c r="AQ46" s="70"/>
      <c r="AR46" s="70"/>
      <c r="AS46" s="76"/>
      <c r="BF46" s="352"/>
      <c r="BJ46" s="352"/>
    </row>
    <row r="47" spans="1:62" s="51" customFormat="1" ht="15" x14ac:dyDescent="0.15">
      <c r="A47" s="67"/>
      <c r="B47" s="78" t="s">
        <v>141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9"/>
      <c r="BF47" s="352"/>
      <c r="BJ47" s="352"/>
    </row>
    <row r="48" spans="1:62" s="51" customFormat="1" ht="15" x14ac:dyDescent="0.15">
      <c r="BF48" s="352"/>
      <c r="BJ48" s="352"/>
    </row>
    <row r="49" spans="1:62" s="51" customFormat="1" ht="36.75" customHeight="1" x14ac:dyDescent="0.15">
      <c r="A49" s="556" t="s">
        <v>145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8"/>
      <c r="AE49" s="559" t="s">
        <v>144</v>
      </c>
      <c r="AF49" s="560"/>
      <c r="AG49" s="560"/>
      <c r="AH49" s="560"/>
      <c r="AI49" s="560"/>
      <c r="AJ49" s="560"/>
      <c r="AK49" s="561"/>
      <c r="AL49" s="559" t="s">
        <v>143</v>
      </c>
      <c r="AM49" s="560"/>
      <c r="AN49" s="560"/>
      <c r="AO49" s="560"/>
      <c r="AP49" s="560"/>
      <c r="AQ49" s="560"/>
      <c r="AR49" s="560"/>
      <c r="AS49" s="561"/>
      <c r="BF49" s="352"/>
      <c r="BJ49" s="352"/>
    </row>
    <row r="50" spans="1:62" x14ac:dyDescent="0.15">
      <c r="A50" s="578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80"/>
      <c r="AE50" s="569" t="s">
        <v>206</v>
      </c>
      <c r="AF50" s="570"/>
      <c r="AG50" s="570"/>
      <c r="AH50" s="570"/>
      <c r="AI50" s="570"/>
      <c r="AJ50" s="570"/>
      <c r="AK50" s="571"/>
      <c r="AL50" s="572"/>
      <c r="AM50" s="573"/>
      <c r="AN50" s="573"/>
      <c r="AO50" s="573"/>
      <c r="AP50" s="573"/>
      <c r="AQ50" s="573"/>
      <c r="AR50" s="573"/>
      <c r="AS50" s="574"/>
    </row>
    <row r="51" spans="1:62" x14ac:dyDescent="0.15">
      <c r="A51" s="581"/>
      <c r="B51" s="582"/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3"/>
      <c r="AE51" s="569" t="s">
        <v>207</v>
      </c>
      <c r="AF51" s="570"/>
      <c r="AG51" s="570"/>
      <c r="AH51" s="570"/>
      <c r="AI51" s="570"/>
      <c r="AJ51" s="570"/>
      <c r="AK51" s="571"/>
      <c r="AL51" s="575"/>
      <c r="AM51" s="576"/>
      <c r="AN51" s="576"/>
      <c r="AO51" s="576"/>
      <c r="AP51" s="576"/>
      <c r="AQ51" s="576"/>
      <c r="AR51" s="576"/>
      <c r="AS51" s="577"/>
    </row>
    <row r="52" spans="1:62" x14ac:dyDescent="0.15">
      <c r="A52" s="581"/>
      <c r="B52" s="582"/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  <c r="AA52" s="582"/>
      <c r="AB52" s="582"/>
      <c r="AC52" s="582"/>
      <c r="AD52" s="583"/>
      <c r="AE52" s="569" t="s">
        <v>209</v>
      </c>
      <c r="AF52" s="570"/>
      <c r="AG52" s="570"/>
      <c r="AH52" s="570"/>
      <c r="AI52" s="570"/>
      <c r="AJ52" s="570"/>
      <c r="AK52" s="571"/>
      <c r="AL52" s="575"/>
      <c r="AM52" s="576"/>
      <c r="AN52" s="576"/>
      <c r="AO52" s="576"/>
      <c r="AP52" s="576"/>
      <c r="AQ52" s="576"/>
      <c r="AR52" s="576"/>
      <c r="AS52" s="577"/>
    </row>
    <row r="53" spans="1:62" x14ac:dyDescent="0.15">
      <c r="A53" s="581"/>
      <c r="B53" s="582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3"/>
      <c r="AE53" s="484" t="s">
        <v>208</v>
      </c>
      <c r="AF53" s="485"/>
      <c r="AG53" s="485"/>
      <c r="AH53" s="485"/>
      <c r="AI53" s="485"/>
      <c r="AJ53" s="485"/>
      <c r="AK53" s="486"/>
      <c r="AL53" s="575"/>
      <c r="AM53" s="576"/>
      <c r="AN53" s="576"/>
      <c r="AO53" s="576"/>
      <c r="AP53" s="576"/>
      <c r="AQ53" s="576"/>
      <c r="AR53" s="576"/>
      <c r="AS53" s="577"/>
    </row>
    <row r="54" spans="1:62" ht="15" x14ac:dyDescent="0.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79" t="s">
        <v>136</v>
      </c>
      <c r="U54" s="61"/>
      <c r="V54" s="61"/>
      <c r="W54" s="61"/>
      <c r="X54" s="61"/>
      <c r="Y54" s="61"/>
      <c r="Z54" s="61"/>
      <c r="AA54" s="61"/>
      <c r="AB54" s="61"/>
      <c r="AC54" s="61"/>
      <c r="AD54" s="62"/>
      <c r="AE54" s="562"/>
      <c r="AF54" s="562"/>
      <c r="AG54" s="562"/>
      <c r="AH54" s="562"/>
      <c r="AI54" s="562"/>
      <c r="AJ54" s="562"/>
      <c r="AK54" s="563"/>
      <c r="AL54" s="564">
        <f>SUM(AL50:AS53)</f>
        <v>0</v>
      </c>
      <c r="AM54" s="565"/>
      <c r="AN54" s="565"/>
      <c r="AO54" s="565"/>
      <c r="AP54" s="565"/>
      <c r="AQ54" s="565"/>
      <c r="AR54" s="565"/>
      <c r="AS54" s="565"/>
    </row>
    <row r="55" spans="1:62" x14ac:dyDescent="0.15">
      <c r="T55" s="58"/>
      <c r="U55" s="58"/>
      <c r="V55" s="58"/>
      <c r="W55" s="58"/>
    </row>
    <row r="56" spans="1:62" ht="15" x14ac:dyDescent="0.15">
      <c r="A56" s="566" t="s">
        <v>146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8"/>
    </row>
    <row r="57" spans="1:62" ht="31.5" customHeight="1" x14ac:dyDescent="0.15">
      <c r="A57" s="80"/>
      <c r="B57" s="482" t="s">
        <v>147</v>
      </c>
      <c r="C57" s="584" t="s">
        <v>160</v>
      </c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5"/>
      <c r="AE57" s="590">
        <f>IFERROR(VLOOKUP(AT57,source_honoraires!$D$10:$V$158,source_honoraires!$T$7,FALSE),0)</f>
        <v>0</v>
      </c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90"/>
      <c r="AS57" s="590"/>
      <c r="AT57" s="2" t="str">
        <f>$BE$5&amp;"A"</f>
        <v>A</v>
      </c>
    </row>
    <row r="58" spans="1:62" ht="31.5" customHeight="1" x14ac:dyDescent="0.15">
      <c r="A58" s="80"/>
      <c r="B58" s="482" t="s">
        <v>148</v>
      </c>
      <c r="C58" s="584" t="s">
        <v>149</v>
      </c>
      <c r="D58" s="584"/>
      <c r="E58" s="584"/>
      <c r="F58" s="584"/>
      <c r="G58" s="584"/>
      <c r="H58" s="584"/>
      <c r="I58" s="584"/>
      <c r="J58" s="584"/>
      <c r="K58" s="584"/>
      <c r="L58" s="584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584"/>
      <c r="AD58" s="483"/>
      <c r="AE58" s="590">
        <f>IFERROR(VLOOKUP(AT58,source_honoraires!$D$10:$V$158,source_honoraires!$T$7,FALSE),0)</f>
        <v>0</v>
      </c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90"/>
      <c r="AS58" s="590"/>
      <c r="AT58" s="2" t="str">
        <f>$BE$5&amp;"B"</f>
        <v>B</v>
      </c>
    </row>
    <row r="59" spans="1:62" ht="31.5" customHeight="1" x14ac:dyDescent="0.15">
      <c r="A59" s="80"/>
      <c r="B59" s="482" t="s">
        <v>150</v>
      </c>
      <c r="C59" s="591" t="s">
        <v>151</v>
      </c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3"/>
      <c r="AE59" s="590" t="e">
        <f>VLOOKUP($BE$5,source_honoraires!$E$10:$X$351,source_honoraires!$X$6,FALSE)</f>
        <v>#N/A</v>
      </c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90"/>
      <c r="AS59" s="590"/>
      <c r="AT59" s="2" t="str">
        <f>$BE$5&amp;"C"</f>
        <v>C</v>
      </c>
    </row>
    <row r="61" spans="1:62" ht="2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6"/>
    </row>
    <row r="62" spans="1:62" x14ac:dyDescent="0.15">
      <c r="A62" s="57"/>
      <c r="B62" s="58" t="s">
        <v>152</v>
      </c>
      <c r="C62" s="58"/>
      <c r="D62" s="58"/>
      <c r="E62" s="58"/>
      <c r="F62" s="58"/>
      <c r="G62" s="58"/>
      <c r="H62" s="58"/>
      <c r="I62" s="589">
        <f>paramètres!B12</f>
        <v>0</v>
      </c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9"/>
    </row>
    <row r="63" spans="1:62" ht="2.25" customHeight="1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9"/>
    </row>
    <row r="64" spans="1:62" x14ac:dyDescent="0.15">
      <c r="A64" s="57"/>
      <c r="B64" s="58" t="s">
        <v>153</v>
      </c>
      <c r="C64" s="58"/>
      <c r="D64" s="58"/>
      <c r="E64" s="58"/>
      <c r="F64" s="58"/>
      <c r="G64" s="343" t="str">
        <f>MID(paramètres!B18,1,1)</f>
        <v/>
      </c>
      <c r="H64" s="344" t="str">
        <f>MID(paramètres!B18,2,1)</f>
        <v/>
      </c>
      <c r="I64" s="344" t="str">
        <f>MID(paramètres!B18,3,1)</f>
        <v/>
      </c>
      <c r="J64" s="344" t="str">
        <f>MID(paramètres!B18,4,1)</f>
        <v/>
      </c>
      <c r="K64" s="344" t="str">
        <f>MID(paramètres!B18,5,1)</f>
        <v/>
      </c>
      <c r="L64" s="345" t="str">
        <f>MID(paramètres!B18,6,1)</f>
        <v/>
      </c>
      <c r="M64" s="346"/>
      <c r="N64" s="344" t="str">
        <f>RIGHT(paramètres!B18,1)</f>
        <v/>
      </c>
      <c r="O64" s="58"/>
      <c r="P64" s="58"/>
      <c r="Q64" s="58"/>
      <c r="R64" s="58"/>
      <c r="S64" s="58"/>
      <c r="T64" s="58"/>
      <c r="U64" s="58"/>
      <c r="V64" s="58"/>
      <c r="W64" s="58"/>
      <c r="X64" s="58" t="s">
        <v>155</v>
      </c>
      <c r="Y64" s="58"/>
      <c r="Z64" s="58"/>
      <c r="AA64" s="589">
        <f>paramètres!B30</f>
        <v>0</v>
      </c>
      <c r="AB64" s="589"/>
      <c r="AC64" s="589"/>
      <c r="AD64" s="589"/>
      <c r="AE64" s="589"/>
      <c r="AF64" s="589"/>
      <c r="AG64" s="589"/>
      <c r="AH64" s="589"/>
      <c r="AI64" s="589"/>
      <c r="AJ64" s="58"/>
      <c r="AK64" s="58"/>
      <c r="AL64" s="58"/>
      <c r="AM64" s="58"/>
      <c r="AN64" s="58"/>
      <c r="AO64" s="58"/>
      <c r="AP64" s="58"/>
      <c r="AQ64" s="58"/>
      <c r="AR64" s="58"/>
      <c r="AS64" s="59"/>
    </row>
    <row r="65" spans="1:45" ht="2.25" customHeight="1" x14ac:dyDescent="0.1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347"/>
      <c r="AB65" s="347"/>
      <c r="AC65" s="347"/>
      <c r="AD65" s="347"/>
      <c r="AE65" s="347"/>
      <c r="AF65" s="347"/>
      <c r="AG65" s="347"/>
      <c r="AH65" s="347"/>
      <c r="AI65" s="347"/>
      <c r="AJ65" s="58"/>
      <c r="AK65" s="58"/>
      <c r="AL65" s="58"/>
      <c r="AM65" s="58"/>
      <c r="AN65" s="58"/>
      <c r="AO65" s="58"/>
      <c r="AP65" s="58"/>
      <c r="AQ65" s="58"/>
      <c r="AR65" s="58"/>
      <c r="AS65" s="59"/>
    </row>
    <row r="66" spans="1:45" x14ac:dyDescent="0.15">
      <c r="A66" s="57"/>
      <c r="B66" s="58" t="s">
        <v>157</v>
      </c>
      <c r="C66" s="58"/>
      <c r="D66" s="58"/>
      <c r="E66" s="58"/>
      <c r="F66" s="58"/>
      <c r="G66" s="588">
        <f>paramètres!B26</f>
        <v>0</v>
      </c>
      <c r="H66" s="588"/>
      <c r="I66" s="588"/>
      <c r="J66" s="346"/>
      <c r="K66" s="346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 t="s">
        <v>15</v>
      </c>
      <c r="Y66" s="58"/>
      <c r="Z66" s="58"/>
      <c r="AA66" s="589">
        <f>paramètres!B28</f>
        <v>0</v>
      </c>
      <c r="AB66" s="589"/>
      <c r="AC66" s="589"/>
      <c r="AD66" s="589"/>
      <c r="AE66" s="589"/>
      <c r="AF66" s="589"/>
      <c r="AG66" s="589"/>
      <c r="AH66" s="589"/>
      <c r="AI66" s="589"/>
      <c r="AJ66" s="58"/>
      <c r="AK66" s="58"/>
      <c r="AL66" s="58"/>
      <c r="AM66" s="58"/>
      <c r="AN66" s="58"/>
      <c r="AO66" s="58"/>
      <c r="AP66" s="58"/>
      <c r="AQ66" s="58"/>
      <c r="AR66" s="58"/>
      <c r="AS66" s="59"/>
    </row>
    <row r="67" spans="1:45" ht="2.25" customHeight="1" x14ac:dyDescent="0.15">
      <c r="A67" s="57"/>
      <c r="B67" s="58"/>
      <c r="C67" s="58"/>
      <c r="D67" s="58"/>
      <c r="E67" s="58"/>
      <c r="F67" s="58"/>
      <c r="G67" s="346"/>
      <c r="H67" s="346"/>
      <c r="I67" s="346"/>
      <c r="J67" s="346"/>
      <c r="K67" s="346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347"/>
      <c r="AB67" s="347"/>
      <c r="AC67" s="347"/>
      <c r="AD67" s="347"/>
      <c r="AE67" s="347"/>
      <c r="AF67" s="347"/>
      <c r="AG67" s="347"/>
      <c r="AH67" s="347"/>
      <c r="AI67" s="347"/>
      <c r="AJ67" s="58"/>
      <c r="AK67" s="58"/>
      <c r="AL67" s="58"/>
      <c r="AM67" s="58"/>
      <c r="AN67" s="58"/>
      <c r="AO67" s="58"/>
      <c r="AP67" s="58"/>
      <c r="AQ67" s="58"/>
      <c r="AR67" s="58"/>
      <c r="AS67" s="59"/>
    </row>
    <row r="68" spans="1:45" x14ac:dyDescent="0.15">
      <c r="A68" s="57"/>
      <c r="B68" s="58" t="s">
        <v>154</v>
      </c>
      <c r="C68" s="58"/>
      <c r="D68" s="58"/>
      <c r="E68" s="58"/>
      <c r="F68" s="58"/>
      <c r="G68" s="588">
        <f>paramètres!B32</f>
        <v>0</v>
      </c>
      <c r="H68" s="588"/>
      <c r="I68" s="588"/>
      <c r="J68" s="588"/>
      <c r="K68" s="58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 t="s">
        <v>156</v>
      </c>
      <c r="Y68" s="58"/>
      <c r="Z68" s="58"/>
      <c r="AA68" s="589">
        <f>paramètres!B34</f>
        <v>0</v>
      </c>
      <c r="AB68" s="589"/>
      <c r="AC68" s="589"/>
      <c r="AD68" s="589"/>
      <c r="AE68" s="589"/>
      <c r="AF68" s="589"/>
      <c r="AG68" s="589"/>
      <c r="AH68" s="589"/>
      <c r="AI68" s="589"/>
      <c r="AJ68" s="58"/>
      <c r="AK68" s="58"/>
      <c r="AL68" s="58"/>
      <c r="AM68" s="58"/>
      <c r="AN68" s="58"/>
      <c r="AO68" s="58"/>
      <c r="AP68" s="58"/>
      <c r="AQ68" s="58"/>
      <c r="AR68" s="58"/>
      <c r="AS68" s="59"/>
    </row>
    <row r="69" spans="1:45" ht="2.25" customHeight="1" x14ac:dyDescent="0.1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2"/>
    </row>
    <row r="70" spans="1:45" ht="2.25" customHeight="1" x14ac:dyDescent="0.15"/>
    <row r="71" spans="1:45" x14ac:dyDescent="0.15">
      <c r="V71" s="2" t="s">
        <v>174</v>
      </c>
      <c r="X71" s="586">
        <f>paramètres!B28</f>
        <v>0</v>
      </c>
      <c r="Y71" s="586"/>
      <c r="Z71" s="586"/>
      <c r="AA71" s="586"/>
      <c r="AB71" s="586"/>
      <c r="AC71" s="586"/>
      <c r="AE71" s="2" t="s">
        <v>175</v>
      </c>
      <c r="AF71" s="587" t="str">
        <f>IF(paramètres!B22&lt;&gt;"",paramètres!B22,"")</f>
        <v/>
      </c>
      <c r="AG71" s="587"/>
      <c r="AH71" s="587"/>
      <c r="AI71" s="587"/>
      <c r="AJ71" s="587"/>
      <c r="AK71" s="587"/>
    </row>
    <row r="73" spans="1:45" ht="15" x14ac:dyDescent="0.15">
      <c r="AC73" s="51" t="s">
        <v>158</v>
      </c>
    </row>
  </sheetData>
  <mergeCells count="89">
    <mergeCell ref="X71:AC71"/>
    <mergeCell ref="AF71:AK71"/>
    <mergeCell ref="I62:AE62"/>
    <mergeCell ref="AA64:AI64"/>
    <mergeCell ref="G66:I66"/>
    <mergeCell ref="AA66:AI66"/>
    <mergeCell ref="G68:K68"/>
    <mergeCell ref="AA68:AI68"/>
    <mergeCell ref="C59:AD59"/>
    <mergeCell ref="AE59:AS59"/>
    <mergeCell ref="A52:AD52"/>
    <mergeCell ref="AE52:AK52"/>
    <mergeCell ref="AL52:AS52"/>
    <mergeCell ref="A53:AD53"/>
    <mergeCell ref="AL53:AS53"/>
    <mergeCell ref="AE54:AK54"/>
    <mergeCell ref="AL54:AS54"/>
    <mergeCell ref="A56:AS56"/>
    <mergeCell ref="C57:AD57"/>
    <mergeCell ref="AE57:AS57"/>
    <mergeCell ref="C58:AC58"/>
    <mergeCell ref="AE58:AS58"/>
    <mergeCell ref="A50:AD50"/>
    <mergeCell ref="AE50:AK50"/>
    <mergeCell ref="AL50:AS50"/>
    <mergeCell ref="A51:AD51"/>
    <mergeCell ref="AE51:AK51"/>
    <mergeCell ref="AL51:AS51"/>
    <mergeCell ref="AH42:AO42"/>
    <mergeCell ref="AH43:AO43"/>
    <mergeCell ref="AH44:AO44"/>
    <mergeCell ref="AH45:AO45"/>
    <mergeCell ref="A49:AD49"/>
    <mergeCell ref="AE49:AK49"/>
    <mergeCell ref="AL49:AS49"/>
    <mergeCell ref="AL41:AS41"/>
    <mergeCell ref="AE33:AK33"/>
    <mergeCell ref="AL33:AS33"/>
    <mergeCell ref="R34:S34"/>
    <mergeCell ref="AE34:AK34"/>
    <mergeCell ref="AL34:AS40"/>
    <mergeCell ref="R35:S35"/>
    <mergeCell ref="AE35:AK35"/>
    <mergeCell ref="R36:S36"/>
    <mergeCell ref="AE36:AK36"/>
    <mergeCell ref="R37:S37"/>
    <mergeCell ref="AE37:AK37"/>
    <mergeCell ref="AE38:AK38"/>
    <mergeCell ref="AE39:AK39"/>
    <mergeCell ref="AE40:AK40"/>
    <mergeCell ref="AE41:AK41"/>
    <mergeCell ref="AE27:AK30"/>
    <mergeCell ref="AL27:AS30"/>
    <mergeCell ref="AE31:AK31"/>
    <mergeCell ref="AL31:AS31"/>
    <mergeCell ref="AE32:AK32"/>
    <mergeCell ref="AL32:AS32"/>
    <mergeCell ref="A23:U23"/>
    <mergeCell ref="AE23:AS23"/>
    <mergeCell ref="AE24:AK24"/>
    <mergeCell ref="AL24:AS24"/>
    <mergeCell ref="AE25:AK26"/>
    <mergeCell ref="AL25:AS26"/>
    <mergeCell ref="H18:M18"/>
    <mergeCell ref="S18:T18"/>
    <mergeCell ref="AC18:AR18"/>
    <mergeCell ref="X20:AB20"/>
    <mergeCell ref="AD20:AH20"/>
    <mergeCell ref="AK20:AR20"/>
    <mergeCell ref="A7:M7"/>
    <mergeCell ref="AC12:AR12"/>
    <mergeCell ref="H14:T14"/>
    <mergeCell ref="AC14:AR14"/>
    <mergeCell ref="D16:G16"/>
    <mergeCell ref="I16:J16"/>
    <mergeCell ref="N16:T16"/>
    <mergeCell ref="AC16:AR16"/>
    <mergeCell ref="BF3:BF4"/>
    <mergeCell ref="A4:M4"/>
    <mergeCell ref="U4:AS4"/>
    <mergeCell ref="A5:M5"/>
    <mergeCell ref="A6:M6"/>
    <mergeCell ref="Z6:AA6"/>
    <mergeCell ref="BE3:BE4"/>
    <mergeCell ref="A1:M1"/>
    <mergeCell ref="A2:M2"/>
    <mergeCell ref="U2:AS2"/>
    <mergeCell ref="A3:M3"/>
    <mergeCell ref="U3:AS3"/>
  </mergeCells>
  <conditionalFormatting sqref="D16:G16 I16:J16 N16:T16 M10:R10 T10 AA68">
    <cfRule type="containsBlanks" dxfId="313" priority="18">
      <formula>LEN(TRIM(D10))=0</formula>
    </cfRule>
  </conditionalFormatting>
  <conditionalFormatting sqref="H18:M18 S18:T18">
    <cfRule type="containsBlanks" dxfId="312" priority="17">
      <formula>LEN(TRIM(H18))=0</formula>
    </cfRule>
  </conditionalFormatting>
  <conditionalFormatting sqref="J20:K20">
    <cfRule type="containsBlanks" dxfId="311" priority="15">
      <formula>LEN(TRIM(J20))=0</formula>
    </cfRule>
  </conditionalFormatting>
  <conditionalFormatting sqref="G12">
    <cfRule type="containsBlanks" dxfId="310" priority="16">
      <formula>LEN(TRIM(G12))=0</formula>
    </cfRule>
  </conditionalFormatting>
  <conditionalFormatting sqref="M20:N20">
    <cfRule type="containsBlanks" dxfId="309" priority="14">
      <formula>LEN(TRIM(M20))=0</formula>
    </cfRule>
  </conditionalFormatting>
  <conditionalFormatting sqref="AI10:AN10">
    <cfRule type="containsBlanks" dxfId="308" priority="13">
      <formula>LEN(TRIM(AI10))=0</formula>
    </cfRule>
  </conditionalFormatting>
  <conditionalFormatting sqref="X20:AB20">
    <cfRule type="containsBlanks" dxfId="307" priority="12">
      <formula>LEN(TRIM(X20))=0</formula>
    </cfRule>
  </conditionalFormatting>
  <conditionalFormatting sqref="AD20">
    <cfRule type="containsBlanks" dxfId="306" priority="11">
      <formula>LEN(TRIM(AD20))=0</formula>
    </cfRule>
  </conditionalFormatting>
  <conditionalFormatting sqref="AK20:AR20">
    <cfRule type="containsBlanks" dxfId="305" priority="10">
      <formula>LEN(TRIM(AK20))=0</formula>
    </cfRule>
  </conditionalFormatting>
  <conditionalFormatting sqref="AC12:AR12 AC14:AR14 AC18:AR18 AC16:AR16">
    <cfRule type="containsBlanks" dxfId="304" priority="9">
      <formula>LEN(TRIM(AC12))=0</formula>
    </cfRule>
  </conditionalFormatting>
  <conditionalFormatting sqref="H14:T14">
    <cfRule type="containsBlanks" dxfId="303" priority="8">
      <formula>LEN(TRIM(H14))=0</formula>
    </cfRule>
  </conditionalFormatting>
  <conditionalFormatting sqref="AP10">
    <cfRule type="containsBlanks" dxfId="302" priority="7">
      <formula>LEN(TRIM(AP10))=0</formula>
    </cfRule>
  </conditionalFormatting>
  <conditionalFormatting sqref="G64:L64">
    <cfRule type="containsBlanks" dxfId="301" priority="6">
      <formula>LEN(TRIM(G64))=0</formula>
    </cfRule>
  </conditionalFormatting>
  <conditionalFormatting sqref="N64">
    <cfRule type="containsBlanks" dxfId="300" priority="5">
      <formula>LEN(TRIM(N64))=0</formula>
    </cfRule>
  </conditionalFormatting>
  <conditionalFormatting sqref="G66:I66 G68:K68">
    <cfRule type="containsBlanks" dxfId="299" priority="4">
      <formula>LEN(TRIM(G66))=0</formula>
    </cfRule>
  </conditionalFormatting>
  <conditionalFormatting sqref="I62:AE62">
    <cfRule type="containsBlanks" dxfId="298" priority="3">
      <formula>LEN(TRIM(I62))=0</formula>
    </cfRule>
  </conditionalFormatting>
  <conditionalFormatting sqref="AA64:AI64 AA66:AI66">
    <cfRule type="containsBlanks" dxfId="297" priority="2">
      <formula>LEN(TRIM(AA64))=0</formula>
    </cfRule>
  </conditionalFormatting>
  <conditionalFormatting sqref="Z6:AA6">
    <cfRule type="containsBlanks" dxfId="296" priority="1">
      <formula>LEN(TRIM(Z6))=0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84" orientation="portrait" r:id="rId1"/>
  <headerFooter>
    <oddHeader>&amp;R&amp;"Geneva,Gras"&amp;12ID19</oddHeader>
    <oddFooter>&amp;L_____________________________
(1) Célibataire, marié, veuf, divorcé.
(2) Inclure la période des congés.&amp;R
Mis au format Excel par : www.impots-et-taxes.com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  <pageSetUpPr fitToPage="1"/>
  </sheetPr>
  <dimension ref="A1:BJ73"/>
  <sheetViews>
    <sheetView showGridLines="0" showZeros="0" workbookViewId="0">
      <selection activeCell="BE50" sqref="BE50"/>
    </sheetView>
  </sheetViews>
  <sheetFormatPr baseColWidth="10" defaultColWidth="3.6640625" defaultRowHeight="14" x14ac:dyDescent="0.15"/>
  <cols>
    <col min="1" max="1" width="0.6640625" style="2" customWidth="1"/>
    <col min="2" max="2" width="3.6640625" style="2" bestFit="1" customWidth="1"/>
    <col min="3" max="6" width="3.6640625" style="2"/>
    <col min="7" max="7" width="3.6640625" style="2" customWidth="1"/>
    <col min="8" max="9" width="3.6640625" style="2"/>
    <col min="10" max="11" width="2.83203125" style="2" customWidth="1"/>
    <col min="12" max="12" width="4.5" style="2" customWidth="1"/>
    <col min="13" max="20" width="2.6640625" style="2" customWidth="1"/>
    <col min="21" max="21" width="0.5" style="2" customWidth="1"/>
    <col min="22" max="22" width="0.83203125" style="2" customWidth="1"/>
    <col min="23" max="29" width="3.1640625" style="2" customWidth="1"/>
    <col min="30" max="30" width="1.1640625" style="2" customWidth="1"/>
    <col min="31" max="34" width="3.1640625" style="2" customWidth="1"/>
    <col min="35" max="44" width="2.6640625" style="2" customWidth="1"/>
    <col min="45" max="45" width="0.6640625" style="2" customWidth="1"/>
    <col min="46" max="46" width="3.6640625" style="2" hidden="1" customWidth="1"/>
    <col min="47" max="56" width="3.6640625" style="2"/>
    <col min="57" max="57" width="28.6640625" style="2" bestFit="1" customWidth="1"/>
    <col min="58" max="58" width="5.5" style="349" hidden="1" customWidth="1"/>
    <col min="59" max="61" width="0" style="2" hidden="1" customWidth="1"/>
    <col min="62" max="62" width="3" style="349" hidden="1" customWidth="1"/>
    <col min="63" max="16384" width="3.6640625" style="2"/>
  </cols>
  <sheetData>
    <row r="1" spans="1:62" ht="16" x14ac:dyDescent="0.15">
      <c r="A1" s="523" t="s">
        <v>28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"/>
      <c r="O1" s="52"/>
      <c r="P1" s="52"/>
      <c r="AM1" s="53"/>
    </row>
    <row r="2" spans="1:62" s="53" customFormat="1" ht="15" thickBot="1" x14ac:dyDescent="0.2">
      <c r="A2" s="522" t="s">
        <v>104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3"/>
      <c r="O2" s="3"/>
      <c r="P2" s="3"/>
      <c r="U2" s="522" t="s">
        <v>106</v>
      </c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BF2" s="350"/>
      <c r="BJ2" s="350"/>
    </row>
    <row r="3" spans="1:62" s="53" customFormat="1" ht="13.5" customHeight="1" x14ac:dyDescent="0.15">
      <c r="A3" s="522" t="s">
        <v>159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3"/>
      <c r="O3" s="3"/>
      <c r="P3" s="3"/>
      <c r="U3" s="522" t="s">
        <v>107</v>
      </c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BE3" s="518" t="s">
        <v>303</v>
      </c>
      <c r="BF3" s="516" t="s">
        <v>290</v>
      </c>
      <c r="BJ3" s="354" t="str">
        <f>paramètres!E6</f>
        <v>00</v>
      </c>
    </row>
    <row r="4" spans="1:62" ht="15" x14ac:dyDescent="0.15">
      <c r="A4" s="522" t="s">
        <v>105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"/>
      <c r="O4" s="52"/>
      <c r="P4" s="52"/>
      <c r="U4" s="522" t="s">
        <v>108</v>
      </c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BE4" s="519"/>
      <c r="BF4" s="517"/>
      <c r="BJ4" s="354" t="str">
        <f>paramètres!E7</f>
        <v/>
      </c>
    </row>
    <row r="5" spans="1:62" ht="15" thickBot="1" x14ac:dyDescent="0.2">
      <c r="A5" s="522" t="s">
        <v>33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3"/>
      <c r="O5" s="3"/>
      <c r="P5" s="3"/>
      <c r="BE5" s="366"/>
      <c r="BF5" s="351">
        <f>BE5</f>
        <v>0</v>
      </c>
    </row>
    <row r="6" spans="1:62" x14ac:dyDescent="0.15">
      <c r="A6" s="524" t="s">
        <v>109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3"/>
      <c r="O6" s="3"/>
      <c r="P6" s="3"/>
      <c r="V6" s="4" t="s">
        <v>112</v>
      </c>
      <c r="W6" s="4"/>
      <c r="X6" s="4"/>
      <c r="Y6" s="4"/>
      <c r="Z6" s="525">
        <f>paramètres!B20</f>
        <v>0</v>
      </c>
      <c r="AA6" s="525"/>
      <c r="AB6" s="4" t="s">
        <v>111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62" x14ac:dyDescent="0.15">
      <c r="A7" s="524" t="s">
        <v>110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3"/>
      <c r="O7" s="3"/>
      <c r="P7" s="3"/>
    </row>
    <row r="8" spans="1:62" ht="19.5" customHeight="1" x14ac:dyDescent="0.15"/>
    <row r="9" spans="1:62" ht="3" customHeight="1" x14ac:dyDescent="0.1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  <c r="V9" s="5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6"/>
    </row>
    <row r="10" spans="1:62" x14ac:dyDescent="0.15">
      <c r="A10" s="57"/>
      <c r="B10" s="425" t="s">
        <v>113</v>
      </c>
      <c r="C10" s="426"/>
      <c r="D10" s="425"/>
      <c r="E10" s="425"/>
      <c r="F10" s="425"/>
      <c r="G10" s="425"/>
      <c r="H10" s="425"/>
      <c r="I10" s="425"/>
      <c r="J10" s="425"/>
      <c r="K10" s="425"/>
      <c r="L10" s="425" t="s">
        <v>20</v>
      </c>
      <c r="M10" s="427" t="str">
        <f>LEFT(BE5,1)</f>
        <v/>
      </c>
      <c r="N10" s="428" t="str">
        <f>MID(BE5,2,1)</f>
        <v/>
      </c>
      <c r="O10" s="428" t="str">
        <f>MID(BE5,3,1)</f>
        <v/>
      </c>
      <c r="P10" s="428" t="str">
        <f>MID(BE5,4,1)</f>
        <v/>
      </c>
      <c r="Q10" s="428" t="str">
        <f>MID(BE5,5,1)</f>
        <v/>
      </c>
      <c r="R10" s="429" t="str">
        <f>MID(BE5,6,1)</f>
        <v/>
      </c>
      <c r="S10" s="430"/>
      <c r="T10" s="431" t="str">
        <f>+MID(BE5,7,1)</f>
        <v/>
      </c>
      <c r="U10" s="59"/>
      <c r="V10" s="57"/>
      <c r="W10" s="58" t="s">
        <v>118</v>
      </c>
      <c r="X10" s="58"/>
      <c r="Y10" s="58"/>
      <c r="Z10" s="58"/>
      <c r="AA10" s="58"/>
      <c r="AB10" s="58"/>
      <c r="AC10" s="58"/>
      <c r="AD10" s="58"/>
      <c r="AE10" s="58" t="s">
        <v>20</v>
      </c>
      <c r="AF10" s="58"/>
      <c r="AG10" s="58"/>
      <c r="AH10" s="58"/>
      <c r="AI10" s="92"/>
      <c r="AJ10" s="93"/>
      <c r="AK10" s="93"/>
      <c r="AL10" s="93"/>
      <c r="AM10" s="93"/>
      <c r="AN10" s="94"/>
      <c r="AO10" s="65"/>
      <c r="AP10" s="93"/>
      <c r="AQ10" s="65"/>
      <c r="AR10" s="65"/>
      <c r="AS10" s="63"/>
    </row>
    <row r="11" spans="1:62" ht="2.25" customHeight="1" x14ac:dyDescent="0.15">
      <c r="A11" s="57"/>
      <c r="B11" s="425"/>
      <c r="C11" s="426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59"/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9"/>
    </row>
    <row r="12" spans="1:62" x14ac:dyDescent="0.15">
      <c r="A12" s="57"/>
      <c r="B12" s="425" t="s">
        <v>114</v>
      </c>
      <c r="C12" s="426"/>
      <c r="D12" s="425"/>
      <c r="E12" s="425"/>
      <c r="F12" s="425"/>
      <c r="G12" s="432" t="e">
        <f>VLOOKUP($BE$5,source_honoraires!$E$10:$V$351,source_honoraires!$F$6,FALSE)&amp;" "&amp;VLOOKUP($BE$5,source_honoraires!$E$10:$V$351,source_honoraires!$G$6,FALSE)</f>
        <v>#N/A</v>
      </c>
      <c r="H12" s="426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59"/>
      <c r="V12" s="57"/>
      <c r="W12" s="58" t="s">
        <v>122</v>
      </c>
      <c r="X12" s="58"/>
      <c r="Y12" s="58"/>
      <c r="Z12" s="58"/>
      <c r="AA12" s="58"/>
      <c r="AB12" s="58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9"/>
    </row>
    <row r="13" spans="1:62" ht="2.25" customHeight="1" x14ac:dyDescent="0.15">
      <c r="A13" s="57"/>
      <c r="B13" s="425"/>
      <c r="C13" s="426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59"/>
      <c r="V13" s="57"/>
      <c r="W13" s="58"/>
      <c r="X13" s="58"/>
      <c r="Y13" s="58"/>
      <c r="Z13" s="58"/>
      <c r="AA13" s="58"/>
      <c r="AB13" s="58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59"/>
    </row>
    <row r="14" spans="1:62" x14ac:dyDescent="0.15">
      <c r="A14" s="57"/>
      <c r="B14" s="425" t="s">
        <v>21</v>
      </c>
      <c r="C14" s="426"/>
      <c r="D14" s="425"/>
      <c r="E14" s="425"/>
      <c r="F14" s="425"/>
      <c r="G14" s="425"/>
      <c r="H14" s="527" t="e">
        <f>VLOOKUP($BE$5,source_honoraires!$E$10:$V$351,source_honoraires!$I$6,FALSE)</f>
        <v>#N/A</v>
      </c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9"/>
      <c r="V14" s="57"/>
      <c r="W14" s="58" t="s">
        <v>121</v>
      </c>
      <c r="X14" s="58"/>
      <c r="Y14" s="58"/>
      <c r="Z14" s="58"/>
      <c r="AA14" s="58"/>
      <c r="AB14" s="58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9"/>
    </row>
    <row r="15" spans="1:62" ht="2.25" customHeight="1" x14ac:dyDescent="0.15">
      <c r="A15" s="57"/>
      <c r="B15" s="425"/>
      <c r="C15" s="426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59"/>
      <c r="V15" s="57"/>
      <c r="W15" s="58"/>
      <c r="X15" s="58"/>
      <c r="Y15" s="58"/>
      <c r="Z15" s="58"/>
      <c r="AA15" s="58"/>
      <c r="AB15" s="58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59"/>
    </row>
    <row r="16" spans="1:62" x14ac:dyDescent="0.15">
      <c r="A16" s="57"/>
      <c r="B16" s="425" t="s">
        <v>8</v>
      </c>
      <c r="C16" s="426"/>
      <c r="D16" s="527" t="e">
        <f>VLOOKUP($BE$5,source_honoraires!$E$10:$V$351,source_honoraires!$K$6,FALSE)</f>
        <v>#N/A</v>
      </c>
      <c r="E16" s="527"/>
      <c r="F16" s="527"/>
      <c r="G16" s="527"/>
      <c r="H16" s="425" t="s">
        <v>18</v>
      </c>
      <c r="I16" s="527" t="e">
        <f>VLOOKUP($BE$5,source_honoraires!$E$10:$V$351,source_honoraires!$L$6,FALSE)</f>
        <v>#N/A</v>
      </c>
      <c r="J16" s="527"/>
      <c r="K16" s="433"/>
      <c r="L16" s="425" t="s">
        <v>15</v>
      </c>
      <c r="M16" s="425"/>
      <c r="N16" s="527" t="e">
        <f>VLOOKUP($BE$5,source_honoraires!$E$10:$V$351,source_honoraires!$M$6,FALSE)</f>
        <v>#N/A</v>
      </c>
      <c r="O16" s="527"/>
      <c r="P16" s="527"/>
      <c r="Q16" s="527"/>
      <c r="R16" s="527"/>
      <c r="S16" s="527"/>
      <c r="T16" s="527"/>
      <c r="U16" s="59"/>
      <c r="V16" s="57"/>
      <c r="W16" s="58" t="s">
        <v>120</v>
      </c>
      <c r="X16" s="58"/>
      <c r="Y16" s="58"/>
      <c r="Z16" s="58"/>
      <c r="AA16" s="58"/>
      <c r="AB16" s="58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9"/>
    </row>
    <row r="17" spans="1:62" ht="2.25" customHeight="1" x14ac:dyDescent="0.15">
      <c r="A17" s="57"/>
      <c r="B17" s="425"/>
      <c r="C17" s="426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59"/>
      <c r="V17" s="57"/>
      <c r="W17" s="58"/>
      <c r="X17" s="58"/>
      <c r="Y17" s="58"/>
      <c r="Z17" s="58"/>
      <c r="AA17" s="58"/>
      <c r="AB17" s="58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59"/>
    </row>
    <row r="18" spans="1:62" x14ac:dyDescent="0.15">
      <c r="A18" s="57"/>
      <c r="B18" s="425" t="s">
        <v>161</v>
      </c>
      <c r="C18" s="426"/>
      <c r="D18" s="425"/>
      <c r="E18" s="425"/>
      <c r="F18" s="425"/>
      <c r="G18" s="425"/>
      <c r="H18" s="527"/>
      <c r="I18" s="527"/>
      <c r="J18" s="527"/>
      <c r="K18" s="527"/>
      <c r="L18" s="527"/>
      <c r="M18" s="527"/>
      <c r="N18" s="425" t="s">
        <v>115</v>
      </c>
      <c r="O18" s="426"/>
      <c r="P18" s="425"/>
      <c r="Q18" s="425"/>
      <c r="R18" s="425"/>
      <c r="S18" s="528"/>
      <c r="T18" s="528"/>
      <c r="U18" s="59"/>
      <c r="V18" s="57"/>
      <c r="W18" s="58" t="s">
        <v>123</v>
      </c>
      <c r="X18" s="58"/>
      <c r="Y18" s="58"/>
      <c r="Z18" s="58"/>
      <c r="AA18" s="58"/>
      <c r="AB18" s="58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9"/>
    </row>
    <row r="19" spans="1:62" ht="2.25" customHeight="1" x14ac:dyDescent="0.15">
      <c r="A19" s="57"/>
      <c r="B19" s="425"/>
      <c r="C19" s="426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59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</row>
    <row r="20" spans="1:62" x14ac:dyDescent="0.15">
      <c r="A20" s="57"/>
      <c r="B20" s="425" t="s">
        <v>116</v>
      </c>
      <c r="C20" s="426"/>
      <c r="D20" s="425"/>
      <c r="E20" s="425"/>
      <c r="F20" s="425"/>
      <c r="G20" s="425"/>
      <c r="H20" s="425"/>
      <c r="I20" s="425" t="s">
        <v>27</v>
      </c>
      <c r="J20" s="434" t="e">
        <f>IF(VLOOKUP($BE$5,source_honoraires!$E$10:$V$351,source_honoraires!$O$6,FALSE)&lt;10,"0"&amp;VLOOKUP($BE$5,source_honoraires!$E$10:$V$351,source_honoraires!$O$6,FALSE),VLOOKUP($BE$5,source_honoraires!$E$10:$V$351,source_honoraires!$O$6,FALSE))</f>
        <v>#N/A</v>
      </c>
      <c r="K20" s="435" t="e">
        <f>IF(VLOOKUP($BE$5,source_honoraires!$E$10:$V$351,source_honoraires!$P$6,FALSE)&lt;10,"0"&amp;VLOOKUP($BE$5,source_honoraires!$E$10:$V$351,source_honoraires!$P$6,FALSE),VLOOKUP($BE$5,source_honoraires!$E$10:$V$351,source_honoraires!$P$6,FALSE))</f>
        <v>#N/A</v>
      </c>
      <c r="L20" s="430" t="s">
        <v>117</v>
      </c>
      <c r="M20" s="434" t="e">
        <f>VLOOKUP($BE$5,source_honoraires!$E$10:$V$351,source_honoraires!$Q$6,FALSE)</f>
        <v>#N/A</v>
      </c>
      <c r="N20" s="435" t="e">
        <f>VLOOKUP($BE$5,source_honoraires!$E$10:$V$351,source_honoraires!$R$6,FALSE)</f>
        <v>#N/A</v>
      </c>
      <c r="O20" s="436" t="s">
        <v>66</v>
      </c>
      <c r="P20" s="425"/>
      <c r="Q20" s="425"/>
      <c r="R20" s="425"/>
      <c r="S20" s="425"/>
      <c r="T20" s="425"/>
      <c r="U20" s="59"/>
      <c r="V20" s="57"/>
      <c r="W20" s="58" t="s">
        <v>8</v>
      </c>
      <c r="X20" s="529"/>
      <c r="Y20" s="529"/>
      <c r="Z20" s="529"/>
      <c r="AA20" s="529"/>
      <c r="AB20" s="529"/>
      <c r="AC20" s="58" t="s">
        <v>18</v>
      </c>
      <c r="AD20" s="526"/>
      <c r="AE20" s="526"/>
      <c r="AF20" s="526"/>
      <c r="AG20" s="526"/>
      <c r="AH20" s="526"/>
      <c r="AI20" s="58" t="s">
        <v>15</v>
      </c>
      <c r="AJ20" s="58"/>
      <c r="AK20" s="526"/>
      <c r="AL20" s="526"/>
      <c r="AM20" s="526"/>
      <c r="AN20" s="526"/>
      <c r="AO20" s="526"/>
      <c r="AP20" s="526"/>
      <c r="AQ20" s="526"/>
      <c r="AR20" s="526"/>
      <c r="AS20" s="59"/>
    </row>
    <row r="21" spans="1:62" ht="5.25" customHeight="1" x14ac:dyDescent="0.15">
      <c r="A21" s="60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62"/>
      <c r="V21" s="60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2"/>
    </row>
    <row r="23" spans="1:62" s="53" customFormat="1" ht="15" customHeight="1" x14ac:dyDescent="0.15">
      <c r="A23" s="530" t="s">
        <v>119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64"/>
      <c r="W23" s="64"/>
      <c r="X23" s="64"/>
      <c r="Y23" s="64"/>
      <c r="Z23" s="64"/>
      <c r="AA23" s="64"/>
      <c r="AB23" s="64"/>
      <c r="AC23" s="64"/>
      <c r="AD23" s="64"/>
      <c r="AE23" s="532" t="s">
        <v>12</v>
      </c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4"/>
      <c r="BF23" s="350"/>
      <c r="BJ23" s="350"/>
    </row>
    <row r="24" spans="1:62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32" t="s">
        <v>22</v>
      </c>
      <c r="AF24" s="533"/>
      <c r="AG24" s="533"/>
      <c r="AH24" s="533"/>
      <c r="AI24" s="533"/>
      <c r="AJ24" s="533"/>
      <c r="AK24" s="534"/>
      <c r="AL24" s="532" t="s">
        <v>23</v>
      </c>
      <c r="AM24" s="533"/>
      <c r="AN24" s="533"/>
      <c r="AO24" s="533"/>
      <c r="AP24" s="533"/>
      <c r="AQ24" s="533"/>
      <c r="AR24" s="533"/>
      <c r="AS24" s="534"/>
    </row>
    <row r="25" spans="1:62" ht="20.25" customHeight="1" x14ac:dyDescent="0.15">
      <c r="A25" s="57"/>
      <c r="B25" s="70" t="s">
        <v>124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</row>
    <row r="26" spans="1:62" ht="15" x14ac:dyDescent="0.15">
      <c r="A26" s="57"/>
      <c r="B26" s="70" t="s">
        <v>125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</row>
    <row r="27" spans="1:62" x14ac:dyDescent="0.15">
      <c r="A27" s="57"/>
      <c r="B27" s="71" t="s">
        <v>126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36"/>
      <c r="AF27" s="537"/>
      <c r="AG27" s="537"/>
      <c r="AH27" s="537"/>
      <c r="AI27" s="537"/>
      <c r="AJ27" s="537"/>
      <c r="AK27" s="538"/>
      <c r="AL27" s="536"/>
      <c r="AM27" s="537"/>
      <c r="AN27" s="537"/>
      <c r="AO27" s="537"/>
      <c r="AP27" s="537"/>
      <c r="AQ27" s="537"/>
      <c r="AR27" s="537"/>
      <c r="AS27" s="538"/>
    </row>
    <row r="28" spans="1:62" x14ac:dyDescent="0.15">
      <c r="A28" s="57"/>
      <c r="B28" s="71" t="s">
        <v>127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39"/>
      <c r="AF28" s="540"/>
      <c r="AG28" s="540"/>
      <c r="AH28" s="540"/>
      <c r="AI28" s="540"/>
      <c r="AJ28" s="540"/>
      <c r="AK28" s="541"/>
      <c r="AL28" s="539"/>
      <c r="AM28" s="540"/>
      <c r="AN28" s="540"/>
      <c r="AO28" s="540"/>
      <c r="AP28" s="540"/>
      <c r="AQ28" s="540"/>
      <c r="AR28" s="540"/>
      <c r="AS28" s="541"/>
    </row>
    <row r="29" spans="1:62" x14ac:dyDescent="0.15">
      <c r="A29" s="57"/>
      <c r="B29" s="71" t="s">
        <v>142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39"/>
      <c r="AF29" s="540"/>
      <c r="AG29" s="540"/>
      <c r="AH29" s="540"/>
      <c r="AI29" s="540"/>
      <c r="AJ29" s="540"/>
      <c r="AK29" s="541"/>
      <c r="AL29" s="539"/>
      <c r="AM29" s="540"/>
      <c r="AN29" s="540"/>
      <c r="AO29" s="540"/>
      <c r="AP29" s="540"/>
      <c r="AQ29" s="540"/>
      <c r="AR29" s="540"/>
      <c r="AS29" s="541"/>
    </row>
    <row r="30" spans="1:62" ht="7.5" customHeight="1" x14ac:dyDescent="0.15">
      <c r="A30" s="57"/>
      <c r="B30" s="58"/>
      <c r="C30" s="7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42"/>
      <c r="AF30" s="543"/>
      <c r="AG30" s="543"/>
      <c r="AH30" s="543"/>
      <c r="AI30" s="543"/>
      <c r="AJ30" s="543"/>
      <c r="AK30" s="544"/>
      <c r="AL30" s="542"/>
      <c r="AM30" s="543"/>
      <c r="AN30" s="543"/>
      <c r="AO30" s="543"/>
      <c r="AP30" s="543"/>
      <c r="AQ30" s="543"/>
      <c r="AR30" s="543"/>
      <c r="AS30" s="544"/>
    </row>
    <row r="31" spans="1:62" s="51" customFormat="1" ht="15" x14ac:dyDescent="0.15">
      <c r="A31" s="72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110" t="s">
        <v>179</v>
      </c>
      <c r="Q31" s="111" t="str">
        <f>RIGHT(Z6,2)</f>
        <v>0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BF31" s="352"/>
      <c r="BJ31" s="352"/>
    </row>
    <row r="32" spans="1:62" s="52" customFormat="1" ht="15" x14ac:dyDescent="0.1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 t="s">
        <v>136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546"/>
      <c r="AF32" s="546"/>
      <c r="AG32" s="546"/>
      <c r="AH32" s="546"/>
      <c r="AI32" s="546"/>
      <c r="AJ32" s="546"/>
      <c r="AK32" s="546"/>
      <c r="AL32" s="546"/>
      <c r="AM32" s="546"/>
      <c r="AN32" s="546"/>
      <c r="AO32" s="546"/>
      <c r="AP32" s="546"/>
      <c r="AQ32" s="546"/>
      <c r="AR32" s="546"/>
      <c r="AS32" s="546"/>
      <c r="BF32" s="353"/>
      <c r="BJ32" s="353"/>
    </row>
    <row r="33" spans="1:62" s="51" customFormat="1" ht="15" x14ac:dyDescent="0.15">
      <c r="A33" s="72"/>
      <c r="B33" s="70"/>
      <c r="C33" s="70"/>
      <c r="D33" s="70" t="s">
        <v>132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BF33" s="352"/>
      <c r="BJ33" s="352"/>
    </row>
    <row r="34" spans="1:62" s="51" customFormat="1" ht="15" x14ac:dyDescent="0.15">
      <c r="A34" s="72"/>
      <c r="B34" s="70"/>
      <c r="C34" s="70"/>
      <c r="D34" s="70"/>
      <c r="E34" s="70"/>
      <c r="F34" s="70"/>
      <c r="G34" s="70"/>
      <c r="H34" s="66" t="s">
        <v>128</v>
      </c>
      <c r="I34" s="70" t="s">
        <v>16</v>
      </c>
      <c r="J34" s="70"/>
      <c r="K34" s="70"/>
      <c r="L34" s="70"/>
      <c r="M34" s="70"/>
      <c r="N34" s="70"/>
      <c r="O34" s="70"/>
      <c r="P34" s="70"/>
      <c r="Q34" s="70"/>
      <c r="R34" s="549">
        <v>0.06</v>
      </c>
      <c r="S34" s="549"/>
      <c r="T34" s="70" t="s">
        <v>131</v>
      </c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535"/>
      <c r="AF34" s="535"/>
      <c r="AG34" s="535"/>
      <c r="AH34" s="535"/>
      <c r="AI34" s="535"/>
      <c r="AJ34" s="535"/>
      <c r="AK34" s="535"/>
      <c r="AL34" s="550"/>
      <c r="AM34" s="551"/>
      <c r="AN34" s="551"/>
      <c r="AO34" s="551"/>
      <c r="AP34" s="551"/>
      <c r="AQ34" s="551"/>
      <c r="AR34" s="551"/>
      <c r="AS34" s="552"/>
      <c r="BF34" s="352"/>
      <c r="BJ34" s="352"/>
    </row>
    <row r="35" spans="1:62" s="51" customFormat="1" ht="15" x14ac:dyDescent="0.15">
      <c r="A35" s="72"/>
      <c r="B35" s="70"/>
      <c r="C35" s="70"/>
      <c r="D35" s="70"/>
      <c r="E35" s="70"/>
      <c r="F35" s="70"/>
      <c r="G35" s="70"/>
      <c r="H35" s="66" t="s">
        <v>128</v>
      </c>
      <c r="I35" s="70" t="s">
        <v>129</v>
      </c>
      <c r="J35" s="70"/>
      <c r="K35" s="70"/>
      <c r="L35" s="70"/>
      <c r="M35" s="70"/>
      <c r="N35" s="70"/>
      <c r="O35" s="70"/>
      <c r="P35" s="70"/>
      <c r="Q35" s="70"/>
      <c r="R35" s="549">
        <v>0.05</v>
      </c>
      <c r="S35" s="549"/>
      <c r="T35" s="70" t="s">
        <v>131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535"/>
      <c r="AF35" s="535"/>
      <c r="AG35" s="535"/>
      <c r="AH35" s="535"/>
      <c r="AI35" s="535"/>
      <c r="AJ35" s="535"/>
      <c r="AK35" s="535"/>
      <c r="AL35" s="553"/>
      <c r="AM35" s="547"/>
      <c r="AN35" s="547"/>
      <c r="AO35" s="547"/>
      <c r="AP35" s="547"/>
      <c r="AQ35" s="547"/>
      <c r="AR35" s="547"/>
      <c r="AS35" s="548"/>
      <c r="BF35" s="352"/>
      <c r="BJ35" s="352"/>
    </row>
    <row r="36" spans="1:62" s="51" customFormat="1" ht="15" x14ac:dyDescent="0.15">
      <c r="A36" s="72"/>
      <c r="B36" s="70"/>
      <c r="C36" s="70"/>
      <c r="D36" s="70"/>
      <c r="E36" s="70"/>
      <c r="F36" s="70"/>
      <c r="G36" s="70"/>
      <c r="H36" s="66" t="s">
        <v>128</v>
      </c>
      <c r="I36" s="70" t="s">
        <v>17</v>
      </c>
      <c r="J36" s="70"/>
      <c r="K36" s="70"/>
      <c r="L36" s="70"/>
      <c r="M36" s="70"/>
      <c r="N36" s="70"/>
      <c r="O36" s="70"/>
      <c r="P36" s="70"/>
      <c r="Q36" s="70"/>
      <c r="R36" s="549">
        <v>0.05</v>
      </c>
      <c r="S36" s="549"/>
      <c r="T36" s="70" t="s">
        <v>131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535"/>
      <c r="AF36" s="535"/>
      <c r="AG36" s="535"/>
      <c r="AH36" s="535"/>
      <c r="AI36" s="535"/>
      <c r="AJ36" s="535"/>
      <c r="AK36" s="535"/>
      <c r="AL36" s="553"/>
      <c r="AM36" s="547"/>
      <c r="AN36" s="547"/>
      <c r="AO36" s="547"/>
      <c r="AP36" s="547"/>
      <c r="AQ36" s="547"/>
      <c r="AR36" s="547"/>
      <c r="AS36" s="548"/>
      <c r="BF36" s="352"/>
      <c r="BJ36" s="352"/>
    </row>
    <row r="37" spans="1:62" s="51" customFormat="1" ht="15" x14ac:dyDescent="0.15">
      <c r="A37" s="72"/>
      <c r="B37" s="70"/>
      <c r="C37" s="70"/>
      <c r="D37" s="70"/>
      <c r="E37" s="70"/>
      <c r="F37" s="70"/>
      <c r="G37" s="70"/>
      <c r="H37" s="66" t="s">
        <v>128</v>
      </c>
      <c r="I37" s="70" t="s">
        <v>130</v>
      </c>
      <c r="J37" s="70"/>
      <c r="K37" s="70"/>
      <c r="L37" s="70"/>
      <c r="M37" s="70"/>
      <c r="N37" s="70"/>
      <c r="O37" s="70"/>
      <c r="P37" s="70"/>
      <c r="Q37" s="70"/>
      <c r="R37" s="549">
        <v>0.25</v>
      </c>
      <c r="S37" s="549"/>
      <c r="T37" s="70" t="s">
        <v>131</v>
      </c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535"/>
      <c r="AF37" s="535"/>
      <c r="AG37" s="535"/>
      <c r="AH37" s="535"/>
      <c r="AI37" s="535"/>
      <c r="AJ37" s="535"/>
      <c r="AK37" s="535"/>
      <c r="AL37" s="553"/>
      <c r="AM37" s="547"/>
      <c r="AN37" s="547"/>
      <c r="AO37" s="547"/>
      <c r="AP37" s="547"/>
      <c r="AQ37" s="547"/>
      <c r="AR37" s="547"/>
      <c r="AS37" s="548"/>
      <c r="BF37" s="352"/>
      <c r="BJ37" s="352"/>
    </row>
    <row r="38" spans="1:62" s="51" customFormat="1" ht="15" x14ac:dyDescent="0.15">
      <c r="A38" s="72"/>
      <c r="B38" s="70"/>
      <c r="C38" s="70"/>
      <c r="D38" s="70"/>
      <c r="E38" s="70"/>
      <c r="F38" s="70"/>
      <c r="G38" s="70"/>
      <c r="H38" s="70"/>
      <c r="I38" s="58" t="s">
        <v>133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535"/>
      <c r="AF38" s="535"/>
      <c r="AG38" s="535"/>
      <c r="AH38" s="535"/>
      <c r="AI38" s="535"/>
      <c r="AJ38" s="535"/>
      <c r="AK38" s="535"/>
      <c r="AL38" s="553"/>
      <c r="AM38" s="547"/>
      <c r="AN38" s="547"/>
      <c r="AO38" s="547"/>
      <c r="AP38" s="547"/>
      <c r="AQ38" s="547"/>
      <c r="AR38" s="547"/>
      <c r="AS38" s="548"/>
      <c r="BF38" s="352"/>
      <c r="BJ38" s="352"/>
    </row>
    <row r="39" spans="1:62" s="51" customFormat="1" ht="15" x14ac:dyDescent="0.15">
      <c r="A39" s="72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535"/>
      <c r="AF39" s="535"/>
      <c r="AG39" s="535"/>
      <c r="AH39" s="535"/>
      <c r="AI39" s="535"/>
      <c r="AJ39" s="535"/>
      <c r="AK39" s="535"/>
      <c r="AL39" s="553"/>
      <c r="AM39" s="547"/>
      <c r="AN39" s="547"/>
      <c r="AO39" s="547"/>
      <c r="AP39" s="547"/>
      <c r="AQ39" s="547"/>
      <c r="AR39" s="547"/>
      <c r="AS39" s="548"/>
      <c r="BF39" s="352"/>
      <c r="BJ39" s="352"/>
    </row>
    <row r="40" spans="1:62" s="51" customFormat="1" ht="15" x14ac:dyDescent="0.15">
      <c r="A40" s="72"/>
      <c r="B40" s="70"/>
      <c r="C40" s="70"/>
      <c r="D40" s="70" t="s">
        <v>134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5" t="s">
        <v>135</v>
      </c>
      <c r="AE40" s="535"/>
      <c r="AF40" s="535"/>
      <c r="AG40" s="535"/>
      <c r="AH40" s="535"/>
      <c r="AI40" s="535"/>
      <c r="AJ40" s="535"/>
      <c r="AK40" s="535"/>
      <c r="AL40" s="553"/>
      <c r="AM40" s="547"/>
      <c r="AN40" s="547"/>
      <c r="AO40" s="547"/>
      <c r="AP40" s="547"/>
      <c r="AQ40" s="547"/>
      <c r="AR40" s="547"/>
      <c r="AS40" s="548"/>
      <c r="BF40" s="352"/>
      <c r="BJ40" s="352"/>
    </row>
    <row r="41" spans="1:62" s="51" customFormat="1" ht="15" x14ac:dyDescent="0.15">
      <c r="A41" s="7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8"/>
      <c r="BF41" s="352"/>
      <c r="BJ41" s="352"/>
    </row>
    <row r="42" spans="1:62" s="51" customFormat="1" ht="16" thickBot="1" x14ac:dyDescent="0.2">
      <c r="A42" s="72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4" t="s">
        <v>137</v>
      </c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83"/>
      <c r="AF42" s="83"/>
      <c r="AG42" s="83"/>
      <c r="AH42" s="554">
        <f>SUM(AE32:AK40,AL32)</f>
        <v>0</v>
      </c>
      <c r="AI42" s="554"/>
      <c r="AJ42" s="554"/>
      <c r="AK42" s="554"/>
      <c r="AL42" s="554"/>
      <c r="AM42" s="554"/>
      <c r="AN42" s="554"/>
      <c r="AO42" s="554"/>
      <c r="AP42" s="83"/>
      <c r="AQ42" s="83"/>
      <c r="AR42" s="83"/>
      <c r="AS42" s="84"/>
      <c r="BF42" s="352"/>
      <c r="BJ42" s="352"/>
    </row>
    <row r="43" spans="1:62" s="51" customFormat="1" ht="16" thickTop="1" x14ac:dyDescent="0.15">
      <c r="A43" s="72"/>
      <c r="B43" s="70"/>
      <c r="C43" s="70"/>
      <c r="D43" s="70" t="s">
        <v>138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83"/>
      <c r="AF43" s="83"/>
      <c r="AG43" s="83"/>
      <c r="AH43" s="555"/>
      <c r="AI43" s="555"/>
      <c r="AJ43" s="555"/>
      <c r="AK43" s="555"/>
      <c r="AL43" s="555"/>
      <c r="AM43" s="555"/>
      <c r="AN43" s="555"/>
      <c r="AO43" s="555"/>
      <c r="AP43" s="83"/>
      <c r="AQ43" s="83"/>
      <c r="AR43" s="83"/>
      <c r="AS43" s="84"/>
      <c r="BF43" s="352"/>
      <c r="BJ43" s="352"/>
    </row>
    <row r="44" spans="1:62" s="51" customFormat="1" ht="16" thickBot="1" x14ac:dyDescent="0.2">
      <c r="A44" s="72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7" t="s">
        <v>139</v>
      </c>
      <c r="AA44" s="70"/>
      <c r="AB44" s="70"/>
      <c r="AC44" s="70"/>
      <c r="AD44" s="70"/>
      <c r="AE44" s="83"/>
      <c r="AF44" s="83"/>
      <c r="AG44" s="83"/>
      <c r="AH44" s="554">
        <f>AH42-AH43</f>
        <v>0</v>
      </c>
      <c r="AI44" s="554"/>
      <c r="AJ44" s="554"/>
      <c r="AK44" s="554"/>
      <c r="AL44" s="554"/>
      <c r="AM44" s="554"/>
      <c r="AN44" s="554"/>
      <c r="AO44" s="554"/>
      <c r="AP44" s="83"/>
      <c r="AQ44" s="83"/>
      <c r="AR44" s="83"/>
      <c r="AS44" s="84"/>
      <c r="BF44" s="352"/>
      <c r="BJ44" s="352"/>
    </row>
    <row r="45" spans="1:62" s="51" customFormat="1" ht="16" thickTop="1" x14ac:dyDescent="0.15">
      <c r="A45" s="72"/>
      <c r="B45" s="70"/>
      <c r="C45" s="70"/>
      <c r="D45" s="70" t="s">
        <v>140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83"/>
      <c r="AF45" s="83"/>
      <c r="AG45" s="83"/>
      <c r="AH45" s="555"/>
      <c r="AI45" s="555"/>
      <c r="AJ45" s="555"/>
      <c r="AK45" s="555"/>
      <c r="AL45" s="555"/>
      <c r="AM45" s="555"/>
      <c r="AN45" s="555"/>
      <c r="AO45" s="555"/>
      <c r="AP45" s="83"/>
      <c r="AQ45" s="83"/>
      <c r="AR45" s="83"/>
      <c r="AS45" s="84"/>
      <c r="BF45" s="352"/>
      <c r="BJ45" s="352"/>
    </row>
    <row r="46" spans="1:62" s="51" customFormat="1" ht="8.25" customHeight="1" x14ac:dyDescent="0.15">
      <c r="A46" s="7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66"/>
      <c r="AI46" s="66"/>
      <c r="AJ46" s="66"/>
      <c r="AK46" s="66"/>
      <c r="AL46" s="66"/>
      <c r="AM46" s="66"/>
      <c r="AN46" s="66"/>
      <c r="AO46" s="66"/>
      <c r="AP46" s="70"/>
      <c r="AQ46" s="70"/>
      <c r="AR46" s="70"/>
      <c r="AS46" s="76"/>
      <c r="BF46" s="352"/>
      <c r="BJ46" s="352"/>
    </row>
    <row r="47" spans="1:62" s="51" customFormat="1" ht="15" x14ac:dyDescent="0.15">
      <c r="A47" s="67"/>
      <c r="B47" s="78" t="s">
        <v>141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9"/>
      <c r="BF47" s="352"/>
      <c r="BJ47" s="352"/>
    </row>
    <row r="48" spans="1:62" s="51" customFormat="1" ht="15" x14ac:dyDescent="0.15">
      <c r="BF48" s="352"/>
      <c r="BJ48" s="352"/>
    </row>
    <row r="49" spans="1:62" s="51" customFormat="1" ht="36.75" customHeight="1" x14ac:dyDescent="0.15">
      <c r="A49" s="556" t="s">
        <v>145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8"/>
      <c r="AE49" s="559" t="s">
        <v>144</v>
      </c>
      <c r="AF49" s="560"/>
      <c r="AG49" s="560"/>
      <c r="AH49" s="560"/>
      <c r="AI49" s="560"/>
      <c r="AJ49" s="560"/>
      <c r="AK49" s="561"/>
      <c r="AL49" s="559" t="s">
        <v>143</v>
      </c>
      <c r="AM49" s="560"/>
      <c r="AN49" s="560"/>
      <c r="AO49" s="560"/>
      <c r="AP49" s="560"/>
      <c r="AQ49" s="560"/>
      <c r="AR49" s="560"/>
      <c r="AS49" s="561"/>
      <c r="BF49" s="352"/>
      <c r="BJ49" s="352"/>
    </row>
    <row r="50" spans="1:62" x14ac:dyDescent="0.15">
      <c r="A50" s="578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80"/>
      <c r="AE50" s="569" t="s">
        <v>206</v>
      </c>
      <c r="AF50" s="570"/>
      <c r="AG50" s="570"/>
      <c r="AH50" s="570"/>
      <c r="AI50" s="570"/>
      <c r="AJ50" s="570"/>
      <c r="AK50" s="571"/>
      <c r="AL50" s="572"/>
      <c r="AM50" s="573"/>
      <c r="AN50" s="573"/>
      <c r="AO50" s="573"/>
      <c r="AP50" s="573"/>
      <c r="AQ50" s="573"/>
      <c r="AR50" s="573"/>
      <c r="AS50" s="574"/>
    </row>
    <row r="51" spans="1:62" x14ac:dyDescent="0.15">
      <c r="A51" s="581"/>
      <c r="B51" s="582"/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3"/>
      <c r="AE51" s="569" t="s">
        <v>207</v>
      </c>
      <c r="AF51" s="570"/>
      <c r="AG51" s="570"/>
      <c r="AH51" s="570"/>
      <c r="AI51" s="570"/>
      <c r="AJ51" s="570"/>
      <c r="AK51" s="571"/>
      <c r="AL51" s="575"/>
      <c r="AM51" s="576"/>
      <c r="AN51" s="576"/>
      <c r="AO51" s="576"/>
      <c r="AP51" s="576"/>
      <c r="AQ51" s="576"/>
      <c r="AR51" s="576"/>
      <c r="AS51" s="577"/>
    </row>
    <row r="52" spans="1:62" x14ac:dyDescent="0.15">
      <c r="A52" s="581"/>
      <c r="B52" s="582"/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  <c r="AA52" s="582"/>
      <c r="AB52" s="582"/>
      <c r="AC52" s="582"/>
      <c r="AD52" s="583"/>
      <c r="AE52" s="569" t="s">
        <v>209</v>
      </c>
      <c r="AF52" s="570"/>
      <c r="AG52" s="570"/>
      <c r="AH52" s="570"/>
      <c r="AI52" s="570"/>
      <c r="AJ52" s="570"/>
      <c r="AK52" s="571"/>
      <c r="AL52" s="575"/>
      <c r="AM52" s="576"/>
      <c r="AN52" s="576"/>
      <c r="AO52" s="576"/>
      <c r="AP52" s="576"/>
      <c r="AQ52" s="576"/>
      <c r="AR52" s="576"/>
      <c r="AS52" s="577"/>
    </row>
    <row r="53" spans="1:62" x14ac:dyDescent="0.15">
      <c r="A53" s="581"/>
      <c r="B53" s="582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3"/>
      <c r="AE53" s="484" t="s">
        <v>208</v>
      </c>
      <c r="AF53" s="485"/>
      <c r="AG53" s="485"/>
      <c r="AH53" s="485"/>
      <c r="AI53" s="485"/>
      <c r="AJ53" s="485"/>
      <c r="AK53" s="486"/>
      <c r="AL53" s="575"/>
      <c r="AM53" s="576"/>
      <c r="AN53" s="576"/>
      <c r="AO53" s="576"/>
      <c r="AP53" s="576"/>
      <c r="AQ53" s="576"/>
      <c r="AR53" s="576"/>
      <c r="AS53" s="577"/>
    </row>
    <row r="54" spans="1:62" ht="15" x14ac:dyDescent="0.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79" t="s">
        <v>136</v>
      </c>
      <c r="U54" s="61"/>
      <c r="V54" s="61"/>
      <c r="W54" s="61"/>
      <c r="X54" s="61"/>
      <c r="Y54" s="61"/>
      <c r="Z54" s="61"/>
      <c r="AA54" s="61"/>
      <c r="AB54" s="61"/>
      <c r="AC54" s="61"/>
      <c r="AD54" s="62"/>
      <c r="AE54" s="562"/>
      <c r="AF54" s="562"/>
      <c r="AG54" s="562"/>
      <c r="AH54" s="562"/>
      <c r="AI54" s="562"/>
      <c r="AJ54" s="562"/>
      <c r="AK54" s="563"/>
      <c r="AL54" s="564">
        <f>SUM(AL50:AS53)</f>
        <v>0</v>
      </c>
      <c r="AM54" s="565"/>
      <c r="AN54" s="565"/>
      <c r="AO54" s="565"/>
      <c r="AP54" s="565"/>
      <c r="AQ54" s="565"/>
      <c r="AR54" s="565"/>
      <c r="AS54" s="565"/>
    </row>
    <row r="55" spans="1:62" x14ac:dyDescent="0.15">
      <c r="T55" s="58"/>
      <c r="U55" s="58"/>
      <c r="V55" s="58"/>
      <c r="W55" s="58"/>
    </row>
    <row r="56" spans="1:62" ht="15" x14ac:dyDescent="0.15">
      <c r="A56" s="566" t="s">
        <v>146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8"/>
    </row>
    <row r="57" spans="1:62" ht="31.5" customHeight="1" x14ac:dyDescent="0.15">
      <c r="A57" s="80"/>
      <c r="B57" s="482" t="s">
        <v>147</v>
      </c>
      <c r="C57" s="584" t="s">
        <v>160</v>
      </c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5"/>
      <c r="AE57" s="590">
        <f>IFERROR(VLOOKUP(AT57,source_honoraires!$D$10:$V$158,source_honoraires!$T$7,FALSE),0)</f>
        <v>0</v>
      </c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90"/>
      <c r="AS57" s="590"/>
      <c r="AT57" s="2" t="str">
        <f>$BE$5&amp;"A"</f>
        <v>A</v>
      </c>
    </row>
    <row r="58" spans="1:62" ht="31.5" customHeight="1" x14ac:dyDescent="0.15">
      <c r="A58" s="80"/>
      <c r="B58" s="482" t="s">
        <v>148</v>
      </c>
      <c r="C58" s="584" t="s">
        <v>149</v>
      </c>
      <c r="D58" s="584"/>
      <c r="E58" s="584"/>
      <c r="F58" s="584"/>
      <c r="G58" s="584"/>
      <c r="H58" s="584"/>
      <c r="I58" s="584"/>
      <c r="J58" s="584"/>
      <c r="K58" s="584"/>
      <c r="L58" s="584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584"/>
      <c r="AD58" s="483"/>
      <c r="AE58" s="590">
        <f>IFERROR(VLOOKUP(AT58,source_honoraires!$D$10:$V$158,source_honoraires!$T$7,FALSE),0)</f>
        <v>0</v>
      </c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90"/>
      <c r="AS58" s="590"/>
      <c r="AT58" s="2" t="str">
        <f>$BE$5&amp;"B"</f>
        <v>B</v>
      </c>
    </row>
    <row r="59" spans="1:62" ht="31.5" customHeight="1" x14ac:dyDescent="0.15">
      <c r="A59" s="80"/>
      <c r="B59" s="482" t="s">
        <v>150</v>
      </c>
      <c r="C59" s="591" t="s">
        <v>151</v>
      </c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3"/>
      <c r="AE59" s="590" t="e">
        <f>VLOOKUP($BE$5,source_honoraires!$E$10:$X$351,source_honoraires!$X$6,FALSE)</f>
        <v>#N/A</v>
      </c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90"/>
      <c r="AS59" s="590"/>
      <c r="AT59" s="2" t="str">
        <f>$BE$5&amp;"C"</f>
        <v>C</v>
      </c>
    </row>
    <row r="61" spans="1:62" ht="2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6"/>
    </row>
    <row r="62" spans="1:62" x14ac:dyDescent="0.15">
      <c r="A62" s="57"/>
      <c r="B62" s="58" t="s">
        <v>152</v>
      </c>
      <c r="C62" s="58"/>
      <c r="D62" s="58"/>
      <c r="E62" s="58"/>
      <c r="F62" s="58"/>
      <c r="G62" s="58"/>
      <c r="H62" s="58"/>
      <c r="I62" s="589">
        <f>paramètres!B12</f>
        <v>0</v>
      </c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9"/>
    </row>
    <row r="63" spans="1:62" ht="2.25" customHeight="1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9"/>
    </row>
    <row r="64" spans="1:62" x14ac:dyDescent="0.15">
      <c r="A64" s="57"/>
      <c r="B64" s="58" t="s">
        <v>153</v>
      </c>
      <c r="C64" s="58"/>
      <c r="D64" s="58"/>
      <c r="E64" s="58"/>
      <c r="F64" s="58"/>
      <c r="G64" s="343" t="str">
        <f>MID(paramètres!B18,1,1)</f>
        <v/>
      </c>
      <c r="H64" s="344" t="str">
        <f>MID(paramètres!B18,2,1)</f>
        <v/>
      </c>
      <c r="I64" s="344" t="str">
        <f>MID(paramètres!B18,3,1)</f>
        <v/>
      </c>
      <c r="J64" s="344" t="str">
        <f>MID(paramètres!B18,4,1)</f>
        <v/>
      </c>
      <c r="K64" s="344" t="str">
        <f>MID(paramètres!B18,5,1)</f>
        <v/>
      </c>
      <c r="L64" s="345" t="str">
        <f>MID(paramètres!B18,6,1)</f>
        <v/>
      </c>
      <c r="M64" s="346"/>
      <c r="N64" s="344" t="str">
        <f>RIGHT(paramètres!B18,1)</f>
        <v/>
      </c>
      <c r="O64" s="58"/>
      <c r="P64" s="58"/>
      <c r="Q64" s="58"/>
      <c r="R64" s="58"/>
      <c r="S64" s="58"/>
      <c r="T64" s="58"/>
      <c r="U64" s="58"/>
      <c r="V64" s="58"/>
      <c r="W64" s="58"/>
      <c r="X64" s="58" t="s">
        <v>155</v>
      </c>
      <c r="Y64" s="58"/>
      <c r="Z64" s="58"/>
      <c r="AA64" s="589">
        <f>paramètres!B30</f>
        <v>0</v>
      </c>
      <c r="AB64" s="589"/>
      <c r="AC64" s="589"/>
      <c r="AD64" s="589"/>
      <c r="AE64" s="589"/>
      <c r="AF64" s="589"/>
      <c r="AG64" s="589"/>
      <c r="AH64" s="589"/>
      <c r="AI64" s="589"/>
      <c r="AJ64" s="58"/>
      <c r="AK64" s="58"/>
      <c r="AL64" s="58"/>
      <c r="AM64" s="58"/>
      <c r="AN64" s="58"/>
      <c r="AO64" s="58"/>
      <c r="AP64" s="58"/>
      <c r="AQ64" s="58"/>
      <c r="AR64" s="58"/>
      <c r="AS64" s="59"/>
    </row>
    <row r="65" spans="1:45" ht="2.25" customHeight="1" x14ac:dyDescent="0.1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347"/>
      <c r="AB65" s="347"/>
      <c r="AC65" s="347"/>
      <c r="AD65" s="347"/>
      <c r="AE65" s="347"/>
      <c r="AF65" s="347"/>
      <c r="AG65" s="347"/>
      <c r="AH65" s="347"/>
      <c r="AI65" s="347"/>
      <c r="AJ65" s="58"/>
      <c r="AK65" s="58"/>
      <c r="AL65" s="58"/>
      <c r="AM65" s="58"/>
      <c r="AN65" s="58"/>
      <c r="AO65" s="58"/>
      <c r="AP65" s="58"/>
      <c r="AQ65" s="58"/>
      <c r="AR65" s="58"/>
      <c r="AS65" s="59"/>
    </row>
    <row r="66" spans="1:45" x14ac:dyDescent="0.15">
      <c r="A66" s="57"/>
      <c r="B66" s="58" t="s">
        <v>157</v>
      </c>
      <c r="C66" s="58"/>
      <c r="D66" s="58"/>
      <c r="E66" s="58"/>
      <c r="F66" s="58"/>
      <c r="G66" s="588">
        <f>paramètres!B26</f>
        <v>0</v>
      </c>
      <c r="H66" s="588"/>
      <c r="I66" s="588"/>
      <c r="J66" s="346"/>
      <c r="K66" s="346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 t="s">
        <v>15</v>
      </c>
      <c r="Y66" s="58"/>
      <c r="Z66" s="58"/>
      <c r="AA66" s="589">
        <f>paramètres!B28</f>
        <v>0</v>
      </c>
      <c r="AB66" s="589"/>
      <c r="AC66" s="589"/>
      <c r="AD66" s="589"/>
      <c r="AE66" s="589"/>
      <c r="AF66" s="589"/>
      <c r="AG66" s="589"/>
      <c r="AH66" s="589"/>
      <c r="AI66" s="589"/>
      <c r="AJ66" s="58"/>
      <c r="AK66" s="58"/>
      <c r="AL66" s="58"/>
      <c r="AM66" s="58"/>
      <c r="AN66" s="58"/>
      <c r="AO66" s="58"/>
      <c r="AP66" s="58"/>
      <c r="AQ66" s="58"/>
      <c r="AR66" s="58"/>
      <c r="AS66" s="59"/>
    </row>
    <row r="67" spans="1:45" ht="2.25" customHeight="1" x14ac:dyDescent="0.15">
      <c r="A67" s="57"/>
      <c r="B67" s="58"/>
      <c r="C67" s="58"/>
      <c r="D67" s="58"/>
      <c r="E67" s="58"/>
      <c r="F67" s="58"/>
      <c r="G67" s="346"/>
      <c r="H67" s="346"/>
      <c r="I67" s="346"/>
      <c r="J67" s="346"/>
      <c r="K67" s="346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347"/>
      <c r="AB67" s="347"/>
      <c r="AC67" s="347"/>
      <c r="AD67" s="347"/>
      <c r="AE67" s="347"/>
      <c r="AF67" s="347"/>
      <c r="AG67" s="347"/>
      <c r="AH67" s="347"/>
      <c r="AI67" s="347"/>
      <c r="AJ67" s="58"/>
      <c r="AK67" s="58"/>
      <c r="AL67" s="58"/>
      <c r="AM67" s="58"/>
      <c r="AN67" s="58"/>
      <c r="AO67" s="58"/>
      <c r="AP67" s="58"/>
      <c r="AQ67" s="58"/>
      <c r="AR67" s="58"/>
      <c r="AS67" s="59"/>
    </row>
    <row r="68" spans="1:45" x14ac:dyDescent="0.15">
      <c r="A68" s="57"/>
      <c r="B68" s="58" t="s">
        <v>154</v>
      </c>
      <c r="C68" s="58"/>
      <c r="D68" s="58"/>
      <c r="E68" s="58"/>
      <c r="F68" s="58"/>
      <c r="G68" s="588">
        <f>paramètres!B32</f>
        <v>0</v>
      </c>
      <c r="H68" s="588"/>
      <c r="I68" s="588"/>
      <c r="J68" s="588"/>
      <c r="K68" s="58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 t="s">
        <v>156</v>
      </c>
      <c r="Y68" s="58"/>
      <c r="Z68" s="58"/>
      <c r="AA68" s="589">
        <f>paramètres!B34</f>
        <v>0</v>
      </c>
      <c r="AB68" s="589"/>
      <c r="AC68" s="589"/>
      <c r="AD68" s="589"/>
      <c r="AE68" s="589"/>
      <c r="AF68" s="589"/>
      <c r="AG68" s="589"/>
      <c r="AH68" s="589"/>
      <c r="AI68" s="589"/>
      <c r="AJ68" s="58"/>
      <c r="AK68" s="58"/>
      <c r="AL68" s="58"/>
      <c r="AM68" s="58"/>
      <c r="AN68" s="58"/>
      <c r="AO68" s="58"/>
      <c r="AP68" s="58"/>
      <c r="AQ68" s="58"/>
      <c r="AR68" s="58"/>
      <c r="AS68" s="59"/>
    </row>
    <row r="69" spans="1:45" ht="2.25" customHeight="1" x14ac:dyDescent="0.1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2"/>
    </row>
    <row r="70" spans="1:45" ht="2.25" customHeight="1" x14ac:dyDescent="0.15"/>
    <row r="71" spans="1:45" x14ac:dyDescent="0.15">
      <c r="V71" s="2" t="s">
        <v>174</v>
      </c>
      <c r="X71" s="586">
        <f>paramètres!B28</f>
        <v>0</v>
      </c>
      <c r="Y71" s="586"/>
      <c r="Z71" s="586"/>
      <c r="AA71" s="586"/>
      <c r="AB71" s="586"/>
      <c r="AC71" s="586"/>
      <c r="AE71" s="2" t="s">
        <v>175</v>
      </c>
      <c r="AF71" s="587" t="str">
        <f>IF(paramètres!B22&lt;&gt;"",paramètres!B22,"")</f>
        <v/>
      </c>
      <c r="AG71" s="587"/>
      <c r="AH71" s="587"/>
      <c r="AI71" s="587"/>
      <c r="AJ71" s="587"/>
      <c r="AK71" s="587"/>
    </row>
    <row r="73" spans="1:45" ht="15" x14ac:dyDescent="0.15">
      <c r="AC73" s="51" t="s">
        <v>158</v>
      </c>
    </row>
  </sheetData>
  <mergeCells count="89">
    <mergeCell ref="X71:AC71"/>
    <mergeCell ref="AF71:AK71"/>
    <mergeCell ref="I62:AE62"/>
    <mergeCell ref="AA64:AI64"/>
    <mergeCell ref="G66:I66"/>
    <mergeCell ref="AA66:AI66"/>
    <mergeCell ref="G68:K68"/>
    <mergeCell ref="AA68:AI68"/>
    <mergeCell ref="C59:AD59"/>
    <mergeCell ref="AE59:AS59"/>
    <mergeCell ref="A52:AD52"/>
    <mergeCell ref="AE52:AK52"/>
    <mergeCell ref="AL52:AS52"/>
    <mergeCell ref="A53:AD53"/>
    <mergeCell ref="AL53:AS53"/>
    <mergeCell ref="AE54:AK54"/>
    <mergeCell ref="AL54:AS54"/>
    <mergeCell ref="A56:AS56"/>
    <mergeCell ref="C57:AD57"/>
    <mergeCell ref="AE57:AS57"/>
    <mergeCell ref="C58:AC58"/>
    <mergeCell ref="AE58:AS58"/>
    <mergeCell ref="A50:AD50"/>
    <mergeCell ref="AE50:AK50"/>
    <mergeCell ref="AL50:AS50"/>
    <mergeCell ref="A51:AD51"/>
    <mergeCell ref="AE51:AK51"/>
    <mergeCell ref="AL51:AS51"/>
    <mergeCell ref="AH42:AO42"/>
    <mergeCell ref="AH43:AO43"/>
    <mergeCell ref="AH44:AO44"/>
    <mergeCell ref="AH45:AO45"/>
    <mergeCell ref="A49:AD49"/>
    <mergeCell ref="AE49:AK49"/>
    <mergeCell ref="AL49:AS49"/>
    <mergeCell ref="AL41:AS41"/>
    <mergeCell ref="AE33:AK33"/>
    <mergeCell ref="AL33:AS33"/>
    <mergeCell ref="R34:S34"/>
    <mergeCell ref="AE34:AK34"/>
    <mergeCell ref="AL34:AS40"/>
    <mergeCell ref="R35:S35"/>
    <mergeCell ref="AE35:AK35"/>
    <mergeCell ref="R36:S36"/>
    <mergeCell ref="AE36:AK36"/>
    <mergeCell ref="R37:S37"/>
    <mergeCell ref="AE37:AK37"/>
    <mergeCell ref="AE38:AK38"/>
    <mergeCell ref="AE39:AK39"/>
    <mergeCell ref="AE40:AK40"/>
    <mergeCell ref="AE41:AK41"/>
    <mergeCell ref="AE27:AK30"/>
    <mergeCell ref="AL27:AS30"/>
    <mergeCell ref="AE31:AK31"/>
    <mergeCell ref="AL31:AS31"/>
    <mergeCell ref="AE32:AK32"/>
    <mergeCell ref="AL32:AS32"/>
    <mergeCell ref="A23:U23"/>
    <mergeCell ref="AE23:AS23"/>
    <mergeCell ref="AE24:AK24"/>
    <mergeCell ref="AL24:AS24"/>
    <mergeCell ref="AE25:AK26"/>
    <mergeCell ref="AL25:AS26"/>
    <mergeCell ref="H18:M18"/>
    <mergeCell ref="S18:T18"/>
    <mergeCell ref="AC18:AR18"/>
    <mergeCell ref="X20:AB20"/>
    <mergeCell ref="AD20:AH20"/>
    <mergeCell ref="AK20:AR20"/>
    <mergeCell ref="A7:M7"/>
    <mergeCell ref="AC12:AR12"/>
    <mergeCell ref="H14:T14"/>
    <mergeCell ref="AC14:AR14"/>
    <mergeCell ref="D16:G16"/>
    <mergeCell ref="I16:J16"/>
    <mergeCell ref="N16:T16"/>
    <mergeCell ref="AC16:AR16"/>
    <mergeCell ref="BF3:BF4"/>
    <mergeCell ref="A4:M4"/>
    <mergeCell ref="U4:AS4"/>
    <mergeCell ref="A5:M5"/>
    <mergeCell ref="A6:M6"/>
    <mergeCell ref="Z6:AA6"/>
    <mergeCell ref="BE3:BE4"/>
    <mergeCell ref="A1:M1"/>
    <mergeCell ref="A2:M2"/>
    <mergeCell ref="U2:AS2"/>
    <mergeCell ref="A3:M3"/>
    <mergeCell ref="U3:AS3"/>
  </mergeCells>
  <conditionalFormatting sqref="D16:G16 I16:J16 N16:T16 M10:R10 T10 AA68">
    <cfRule type="containsBlanks" dxfId="295" priority="18">
      <formula>LEN(TRIM(D10))=0</formula>
    </cfRule>
  </conditionalFormatting>
  <conditionalFormatting sqref="H18:M18 S18:T18">
    <cfRule type="containsBlanks" dxfId="294" priority="17">
      <formula>LEN(TRIM(H18))=0</formula>
    </cfRule>
  </conditionalFormatting>
  <conditionalFormatting sqref="J20:K20">
    <cfRule type="containsBlanks" dxfId="293" priority="15">
      <formula>LEN(TRIM(J20))=0</formula>
    </cfRule>
  </conditionalFormatting>
  <conditionalFormatting sqref="G12">
    <cfRule type="containsBlanks" dxfId="292" priority="16">
      <formula>LEN(TRIM(G12))=0</formula>
    </cfRule>
  </conditionalFormatting>
  <conditionalFormatting sqref="M20:N20">
    <cfRule type="containsBlanks" dxfId="291" priority="14">
      <formula>LEN(TRIM(M20))=0</formula>
    </cfRule>
  </conditionalFormatting>
  <conditionalFormatting sqref="AI10:AN10">
    <cfRule type="containsBlanks" dxfId="290" priority="13">
      <formula>LEN(TRIM(AI10))=0</formula>
    </cfRule>
  </conditionalFormatting>
  <conditionalFormatting sqref="X20:AB20">
    <cfRule type="containsBlanks" dxfId="289" priority="12">
      <formula>LEN(TRIM(X20))=0</formula>
    </cfRule>
  </conditionalFormatting>
  <conditionalFormatting sqref="AD20">
    <cfRule type="containsBlanks" dxfId="288" priority="11">
      <formula>LEN(TRIM(AD20))=0</formula>
    </cfRule>
  </conditionalFormatting>
  <conditionalFormatting sqref="AK20:AR20">
    <cfRule type="containsBlanks" dxfId="287" priority="10">
      <formula>LEN(TRIM(AK20))=0</formula>
    </cfRule>
  </conditionalFormatting>
  <conditionalFormatting sqref="AC12:AR12 AC14:AR14 AC18:AR18 AC16:AR16">
    <cfRule type="containsBlanks" dxfId="286" priority="9">
      <formula>LEN(TRIM(AC12))=0</formula>
    </cfRule>
  </conditionalFormatting>
  <conditionalFormatting sqref="H14:T14">
    <cfRule type="containsBlanks" dxfId="285" priority="8">
      <formula>LEN(TRIM(H14))=0</formula>
    </cfRule>
  </conditionalFormatting>
  <conditionalFormatting sqref="AP10">
    <cfRule type="containsBlanks" dxfId="284" priority="7">
      <formula>LEN(TRIM(AP10))=0</formula>
    </cfRule>
  </conditionalFormatting>
  <conditionalFormatting sqref="G64:L64">
    <cfRule type="containsBlanks" dxfId="283" priority="6">
      <formula>LEN(TRIM(G64))=0</formula>
    </cfRule>
  </conditionalFormatting>
  <conditionalFormatting sqref="N64">
    <cfRule type="containsBlanks" dxfId="282" priority="5">
      <formula>LEN(TRIM(N64))=0</formula>
    </cfRule>
  </conditionalFormatting>
  <conditionalFormatting sqref="G66:I66 G68:K68">
    <cfRule type="containsBlanks" dxfId="281" priority="4">
      <formula>LEN(TRIM(G66))=0</formula>
    </cfRule>
  </conditionalFormatting>
  <conditionalFormatting sqref="I62:AE62">
    <cfRule type="containsBlanks" dxfId="280" priority="3">
      <formula>LEN(TRIM(I62))=0</formula>
    </cfRule>
  </conditionalFormatting>
  <conditionalFormatting sqref="AA64:AI64 AA66:AI66">
    <cfRule type="containsBlanks" dxfId="279" priority="2">
      <formula>LEN(TRIM(AA64))=0</formula>
    </cfRule>
  </conditionalFormatting>
  <conditionalFormatting sqref="Z6:AA6">
    <cfRule type="containsBlanks" dxfId="278" priority="1">
      <formula>LEN(TRIM(Z6))=0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84" orientation="portrait" r:id="rId1"/>
  <headerFooter>
    <oddHeader>&amp;R&amp;"Geneva,Gras"&amp;12ID19</oddHeader>
    <oddFooter>&amp;L_____________________________
(1) Célibataire, marié, veuf, divorcé.
(2) Inclure la période des congés.&amp;R
Mis au format Excel par : www.impots-et-taxes.com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  <pageSetUpPr fitToPage="1"/>
  </sheetPr>
  <dimension ref="A1:BJ73"/>
  <sheetViews>
    <sheetView showGridLines="0" showZeros="0" workbookViewId="0">
      <selection activeCell="BE50" sqref="BE50"/>
    </sheetView>
  </sheetViews>
  <sheetFormatPr baseColWidth="10" defaultColWidth="3.6640625" defaultRowHeight="14" x14ac:dyDescent="0.15"/>
  <cols>
    <col min="1" max="1" width="0.6640625" style="2" customWidth="1"/>
    <col min="2" max="2" width="3.6640625" style="2" bestFit="1" customWidth="1"/>
    <col min="3" max="6" width="3.6640625" style="2"/>
    <col min="7" max="7" width="3.6640625" style="2" customWidth="1"/>
    <col min="8" max="9" width="3.6640625" style="2"/>
    <col min="10" max="11" width="2.83203125" style="2" customWidth="1"/>
    <col min="12" max="12" width="4.5" style="2" customWidth="1"/>
    <col min="13" max="20" width="2.6640625" style="2" customWidth="1"/>
    <col min="21" max="21" width="0.5" style="2" customWidth="1"/>
    <col min="22" max="22" width="0.83203125" style="2" customWidth="1"/>
    <col min="23" max="29" width="3.1640625" style="2" customWidth="1"/>
    <col min="30" max="30" width="1.1640625" style="2" customWidth="1"/>
    <col min="31" max="34" width="3.1640625" style="2" customWidth="1"/>
    <col min="35" max="44" width="2.6640625" style="2" customWidth="1"/>
    <col min="45" max="45" width="0.6640625" style="2" customWidth="1"/>
    <col min="46" max="46" width="3.6640625" style="2" hidden="1" customWidth="1"/>
    <col min="47" max="56" width="3.6640625" style="2"/>
    <col min="57" max="57" width="28.6640625" style="2" bestFit="1" customWidth="1"/>
    <col min="58" max="58" width="5.5" style="349" hidden="1" customWidth="1"/>
    <col min="59" max="61" width="0" style="2" hidden="1" customWidth="1"/>
    <col min="62" max="62" width="3" style="349" hidden="1" customWidth="1"/>
    <col min="63" max="16384" width="3.6640625" style="2"/>
  </cols>
  <sheetData>
    <row r="1" spans="1:62" ht="16" x14ac:dyDescent="0.15">
      <c r="A1" s="523" t="s">
        <v>28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"/>
      <c r="O1" s="52"/>
      <c r="P1" s="52"/>
      <c r="AM1" s="53"/>
    </row>
    <row r="2" spans="1:62" s="53" customFormat="1" ht="15" thickBot="1" x14ac:dyDescent="0.2">
      <c r="A2" s="522" t="s">
        <v>104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3"/>
      <c r="O2" s="3"/>
      <c r="P2" s="3"/>
      <c r="U2" s="522" t="s">
        <v>106</v>
      </c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BF2" s="350"/>
      <c r="BJ2" s="350"/>
    </row>
    <row r="3" spans="1:62" s="53" customFormat="1" ht="13.5" customHeight="1" x14ac:dyDescent="0.15">
      <c r="A3" s="522" t="s">
        <v>159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3"/>
      <c r="O3" s="3"/>
      <c r="P3" s="3"/>
      <c r="U3" s="522" t="s">
        <v>107</v>
      </c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BE3" s="518" t="s">
        <v>303</v>
      </c>
      <c r="BF3" s="516" t="s">
        <v>290</v>
      </c>
      <c r="BJ3" s="354" t="str">
        <f>paramètres!E6</f>
        <v>00</v>
      </c>
    </row>
    <row r="4" spans="1:62" ht="15" x14ac:dyDescent="0.15">
      <c r="A4" s="522" t="s">
        <v>105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"/>
      <c r="O4" s="52"/>
      <c r="P4" s="52"/>
      <c r="U4" s="522" t="s">
        <v>108</v>
      </c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BE4" s="519"/>
      <c r="BF4" s="517"/>
      <c r="BJ4" s="354" t="str">
        <f>paramètres!E7</f>
        <v/>
      </c>
    </row>
    <row r="5" spans="1:62" ht="15" thickBot="1" x14ac:dyDescent="0.2">
      <c r="A5" s="522" t="s">
        <v>33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3"/>
      <c r="O5" s="3"/>
      <c r="P5" s="3"/>
      <c r="BE5" s="366"/>
      <c r="BF5" s="351">
        <f>BE5</f>
        <v>0</v>
      </c>
    </row>
    <row r="6" spans="1:62" x14ac:dyDescent="0.15">
      <c r="A6" s="524" t="s">
        <v>109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3"/>
      <c r="O6" s="3"/>
      <c r="P6" s="3"/>
      <c r="V6" s="4" t="s">
        <v>112</v>
      </c>
      <c r="W6" s="4"/>
      <c r="X6" s="4"/>
      <c r="Y6" s="4"/>
      <c r="Z6" s="525">
        <f>paramètres!B20</f>
        <v>0</v>
      </c>
      <c r="AA6" s="525"/>
      <c r="AB6" s="4" t="s">
        <v>111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62" x14ac:dyDescent="0.15">
      <c r="A7" s="524" t="s">
        <v>110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3"/>
      <c r="O7" s="3"/>
      <c r="P7" s="3"/>
    </row>
    <row r="8" spans="1:62" ht="19.5" customHeight="1" x14ac:dyDescent="0.15"/>
    <row r="9" spans="1:62" ht="3" customHeight="1" x14ac:dyDescent="0.1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  <c r="V9" s="5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6"/>
    </row>
    <row r="10" spans="1:62" x14ac:dyDescent="0.15">
      <c r="A10" s="57"/>
      <c r="B10" s="425" t="s">
        <v>113</v>
      </c>
      <c r="C10" s="426"/>
      <c r="D10" s="425"/>
      <c r="E10" s="425"/>
      <c r="F10" s="425"/>
      <c r="G10" s="425"/>
      <c r="H10" s="425"/>
      <c r="I10" s="425"/>
      <c r="J10" s="425"/>
      <c r="K10" s="425"/>
      <c r="L10" s="425" t="s">
        <v>20</v>
      </c>
      <c r="M10" s="427" t="str">
        <f>LEFT(BE5,1)</f>
        <v/>
      </c>
      <c r="N10" s="428" t="str">
        <f>MID(BE5,2,1)</f>
        <v/>
      </c>
      <c r="O10" s="428" t="str">
        <f>MID(BE5,3,1)</f>
        <v/>
      </c>
      <c r="P10" s="428" t="str">
        <f>MID(BE5,4,1)</f>
        <v/>
      </c>
      <c r="Q10" s="428" t="str">
        <f>MID(BE5,5,1)</f>
        <v/>
      </c>
      <c r="R10" s="429" t="str">
        <f>MID(BE5,6,1)</f>
        <v/>
      </c>
      <c r="S10" s="430"/>
      <c r="T10" s="431" t="str">
        <f>+MID(BE5,7,1)</f>
        <v/>
      </c>
      <c r="U10" s="59"/>
      <c r="V10" s="57"/>
      <c r="W10" s="58" t="s">
        <v>118</v>
      </c>
      <c r="X10" s="58"/>
      <c r="Y10" s="58"/>
      <c r="Z10" s="58"/>
      <c r="AA10" s="58"/>
      <c r="AB10" s="58"/>
      <c r="AC10" s="58"/>
      <c r="AD10" s="58"/>
      <c r="AE10" s="58" t="s">
        <v>20</v>
      </c>
      <c r="AF10" s="58"/>
      <c r="AG10" s="58"/>
      <c r="AH10" s="58"/>
      <c r="AI10" s="92"/>
      <c r="AJ10" s="93"/>
      <c r="AK10" s="93"/>
      <c r="AL10" s="93"/>
      <c r="AM10" s="93"/>
      <c r="AN10" s="94"/>
      <c r="AO10" s="65"/>
      <c r="AP10" s="93"/>
      <c r="AQ10" s="65"/>
      <c r="AR10" s="65"/>
      <c r="AS10" s="63"/>
    </row>
    <row r="11" spans="1:62" ht="2.25" customHeight="1" x14ac:dyDescent="0.15">
      <c r="A11" s="57"/>
      <c r="B11" s="425"/>
      <c r="C11" s="426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59"/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9"/>
    </row>
    <row r="12" spans="1:62" x14ac:dyDescent="0.15">
      <c r="A12" s="57"/>
      <c r="B12" s="425" t="s">
        <v>114</v>
      </c>
      <c r="C12" s="426"/>
      <c r="D12" s="425"/>
      <c r="E12" s="425"/>
      <c r="F12" s="425"/>
      <c r="G12" s="432" t="e">
        <f>VLOOKUP($BE$5,source_honoraires!$E$10:$V$351,source_honoraires!$F$6,FALSE)&amp;" "&amp;VLOOKUP($BE$5,source_honoraires!$E$10:$V$351,source_honoraires!$G$6,FALSE)</f>
        <v>#N/A</v>
      </c>
      <c r="H12" s="426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59"/>
      <c r="V12" s="57"/>
      <c r="W12" s="58" t="s">
        <v>122</v>
      </c>
      <c r="X12" s="58"/>
      <c r="Y12" s="58"/>
      <c r="Z12" s="58"/>
      <c r="AA12" s="58"/>
      <c r="AB12" s="58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9"/>
    </row>
    <row r="13" spans="1:62" ht="2.25" customHeight="1" x14ac:dyDescent="0.15">
      <c r="A13" s="57"/>
      <c r="B13" s="425"/>
      <c r="C13" s="426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59"/>
      <c r="V13" s="57"/>
      <c r="W13" s="58"/>
      <c r="X13" s="58"/>
      <c r="Y13" s="58"/>
      <c r="Z13" s="58"/>
      <c r="AA13" s="58"/>
      <c r="AB13" s="58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59"/>
    </row>
    <row r="14" spans="1:62" x14ac:dyDescent="0.15">
      <c r="A14" s="57"/>
      <c r="B14" s="425" t="s">
        <v>21</v>
      </c>
      <c r="C14" s="426"/>
      <c r="D14" s="425"/>
      <c r="E14" s="425"/>
      <c r="F14" s="425"/>
      <c r="G14" s="425"/>
      <c r="H14" s="527" t="e">
        <f>VLOOKUP($BE$5,source_honoraires!$E$10:$V$351,source_honoraires!$I$6,FALSE)</f>
        <v>#N/A</v>
      </c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9"/>
      <c r="V14" s="57"/>
      <c r="W14" s="58" t="s">
        <v>121</v>
      </c>
      <c r="X14" s="58"/>
      <c r="Y14" s="58"/>
      <c r="Z14" s="58"/>
      <c r="AA14" s="58"/>
      <c r="AB14" s="58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9"/>
    </row>
    <row r="15" spans="1:62" ht="2.25" customHeight="1" x14ac:dyDescent="0.15">
      <c r="A15" s="57"/>
      <c r="B15" s="425"/>
      <c r="C15" s="426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59"/>
      <c r="V15" s="57"/>
      <c r="W15" s="58"/>
      <c r="X15" s="58"/>
      <c r="Y15" s="58"/>
      <c r="Z15" s="58"/>
      <c r="AA15" s="58"/>
      <c r="AB15" s="58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59"/>
    </row>
    <row r="16" spans="1:62" x14ac:dyDescent="0.15">
      <c r="A16" s="57"/>
      <c r="B16" s="425" t="s">
        <v>8</v>
      </c>
      <c r="C16" s="426"/>
      <c r="D16" s="527" t="e">
        <f>VLOOKUP($BE$5,source_honoraires!$E$10:$V$351,source_honoraires!$K$6,FALSE)</f>
        <v>#N/A</v>
      </c>
      <c r="E16" s="527"/>
      <c r="F16" s="527"/>
      <c r="G16" s="527"/>
      <c r="H16" s="425" t="s">
        <v>18</v>
      </c>
      <c r="I16" s="527" t="e">
        <f>VLOOKUP($BE$5,source_honoraires!$E$10:$V$351,source_honoraires!$L$6,FALSE)</f>
        <v>#N/A</v>
      </c>
      <c r="J16" s="527"/>
      <c r="K16" s="433"/>
      <c r="L16" s="425" t="s">
        <v>15</v>
      </c>
      <c r="M16" s="425"/>
      <c r="N16" s="527" t="e">
        <f>VLOOKUP($BE$5,source_honoraires!$E$10:$V$351,source_honoraires!$M$6,FALSE)</f>
        <v>#N/A</v>
      </c>
      <c r="O16" s="527"/>
      <c r="P16" s="527"/>
      <c r="Q16" s="527"/>
      <c r="R16" s="527"/>
      <c r="S16" s="527"/>
      <c r="T16" s="527"/>
      <c r="U16" s="59"/>
      <c r="V16" s="57"/>
      <c r="W16" s="58" t="s">
        <v>120</v>
      </c>
      <c r="X16" s="58"/>
      <c r="Y16" s="58"/>
      <c r="Z16" s="58"/>
      <c r="AA16" s="58"/>
      <c r="AB16" s="58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9"/>
    </row>
    <row r="17" spans="1:62" ht="2.25" customHeight="1" x14ac:dyDescent="0.15">
      <c r="A17" s="57"/>
      <c r="B17" s="425"/>
      <c r="C17" s="426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59"/>
      <c r="V17" s="57"/>
      <c r="W17" s="58"/>
      <c r="X17" s="58"/>
      <c r="Y17" s="58"/>
      <c r="Z17" s="58"/>
      <c r="AA17" s="58"/>
      <c r="AB17" s="58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59"/>
    </row>
    <row r="18" spans="1:62" x14ac:dyDescent="0.15">
      <c r="A18" s="57"/>
      <c r="B18" s="425" t="s">
        <v>161</v>
      </c>
      <c r="C18" s="426"/>
      <c r="D18" s="425"/>
      <c r="E18" s="425"/>
      <c r="F18" s="425"/>
      <c r="G18" s="425"/>
      <c r="H18" s="527"/>
      <c r="I18" s="527"/>
      <c r="J18" s="527"/>
      <c r="K18" s="527"/>
      <c r="L18" s="527"/>
      <c r="M18" s="527"/>
      <c r="N18" s="425" t="s">
        <v>115</v>
      </c>
      <c r="O18" s="426"/>
      <c r="P18" s="425"/>
      <c r="Q18" s="425"/>
      <c r="R18" s="425"/>
      <c r="S18" s="528"/>
      <c r="T18" s="528"/>
      <c r="U18" s="59"/>
      <c r="V18" s="57"/>
      <c r="W18" s="58" t="s">
        <v>123</v>
      </c>
      <c r="X18" s="58"/>
      <c r="Y18" s="58"/>
      <c r="Z18" s="58"/>
      <c r="AA18" s="58"/>
      <c r="AB18" s="58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9"/>
    </row>
    <row r="19" spans="1:62" ht="2.25" customHeight="1" x14ac:dyDescent="0.15">
      <c r="A19" s="57"/>
      <c r="B19" s="425"/>
      <c r="C19" s="426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59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</row>
    <row r="20" spans="1:62" x14ac:dyDescent="0.15">
      <c r="A20" s="57"/>
      <c r="B20" s="425" t="s">
        <v>116</v>
      </c>
      <c r="C20" s="426"/>
      <c r="D20" s="425"/>
      <c r="E20" s="425"/>
      <c r="F20" s="425"/>
      <c r="G20" s="425"/>
      <c r="H20" s="425"/>
      <c r="I20" s="425" t="s">
        <v>27</v>
      </c>
      <c r="J20" s="434" t="e">
        <f>IF(VLOOKUP($BE$5,source_honoraires!$E$10:$V$351,source_honoraires!$O$6,FALSE)&lt;10,"0"&amp;VLOOKUP($BE$5,source_honoraires!$E$10:$V$351,source_honoraires!$O$6,FALSE),VLOOKUP($BE$5,source_honoraires!$E$10:$V$351,source_honoraires!$O$6,FALSE))</f>
        <v>#N/A</v>
      </c>
      <c r="K20" s="435" t="e">
        <f>IF(VLOOKUP($BE$5,source_honoraires!$E$10:$V$351,source_honoraires!$P$6,FALSE)&lt;10,"0"&amp;VLOOKUP($BE$5,source_honoraires!$E$10:$V$351,source_honoraires!$P$6,FALSE),VLOOKUP($BE$5,source_honoraires!$E$10:$V$351,source_honoraires!$P$6,FALSE))</f>
        <v>#N/A</v>
      </c>
      <c r="L20" s="430" t="s">
        <v>117</v>
      </c>
      <c r="M20" s="434" t="e">
        <f>VLOOKUP($BE$5,source_honoraires!$E$10:$V$351,source_honoraires!$Q$6,FALSE)</f>
        <v>#N/A</v>
      </c>
      <c r="N20" s="435" t="e">
        <f>VLOOKUP($BE$5,source_honoraires!$E$10:$V$351,source_honoraires!$R$6,FALSE)</f>
        <v>#N/A</v>
      </c>
      <c r="O20" s="436" t="s">
        <v>66</v>
      </c>
      <c r="P20" s="425"/>
      <c r="Q20" s="425"/>
      <c r="R20" s="425"/>
      <c r="S20" s="425"/>
      <c r="T20" s="425"/>
      <c r="U20" s="59"/>
      <c r="V20" s="57"/>
      <c r="W20" s="58" t="s">
        <v>8</v>
      </c>
      <c r="X20" s="529"/>
      <c r="Y20" s="529"/>
      <c r="Z20" s="529"/>
      <c r="AA20" s="529"/>
      <c r="AB20" s="529"/>
      <c r="AC20" s="58" t="s">
        <v>18</v>
      </c>
      <c r="AD20" s="526"/>
      <c r="AE20" s="526"/>
      <c r="AF20" s="526"/>
      <c r="AG20" s="526"/>
      <c r="AH20" s="526"/>
      <c r="AI20" s="58" t="s">
        <v>15</v>
      </c>
      <c r="AJ20" s="58"/>
      <c r="AK20" s="526"/>
      <c r="AL20" s="526"/>
      <c r="AM20" s="526"/>
      <c r="AN20" s="526"/>
      <c r="AO20" s="526"/>
      <c r="AP20" s="526"/>
      <c r="AQ20" s="526"/>
      <c r="AR20" s="526"/>
      <c r="AS20" s="59"/>
    </row>
    <row r="21" spans="1:62" ht="5.25" customHeight="1" x14ac:dyDescent="0.15">
      <c r="A21" s="60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62"/>
      <c r="V21" s="60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2"/>
    </row>
    <row r="23" spans="1:62" s="53" customFormat="1" ht="15" customHeight="1" x14ac:dyDescent="0.15">
      <c r="A23" s="530" t="s">
        <v>119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64"/>
      <c r="W23" s="64"/>
      <c r="X23" s="64"/>
      <c r="Y23" s="64"/>
      <c r="Z23" s="64"/>
      <c r="AA23" s="64"/>
      <c r="AB23" s="64"/>
      <c r="AC23" s="64"/>
      <c r="AD23" s="64"/>
      <c r="AE23" s="532" t="s">
        <v>12</v>
      </c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4"/>
      <c r="BF23" s="350"/>
      <c r="BJ23" s="350"/>
    </row>
    <row r="24" spans="1:62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32" t="s">
        <v>22</v>
      </c>
      <c r="AF24" s="533"/>
      <c r="AG24" s="533"/>
      <c r="AH24" s="533"/>
      <c r="AI24" s="533"/>
      <c r="AJ24" s="533"/>
      <c r="AK24" s="534"/>
      <c r="AL24" s="532" t="s">
        <v>23</v>
      </c>
      <c r="AM24" s="533"/>
      <c r="AN24" s="533"/>
      <c r="AO24" s="533"/>
      <c r="AP24" s="533"/>
      <c r="AQ24" s="533"/>
      <c r="AR24" s="533"/>
      <c r="AS24" s="534"/>
    </row>
    <row r="25" spans="1:62" ht="20.25" customHeight="1" x14ac:dyDescent="0.15">
      <c r="A25" s="57"/>
      <c r="B25" s="70" t="s">
        <v>124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</row>
    <row r="26" spans="1:62" ht="15" x14ac:dyDescent="0.15">
      <c r="A26" s="57"/>
      <c r="B26" s="70" t="s">
        <v>125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</row>
    <row r="27" spans="1:62" x14ac:dyDescent="0.15">
      <c r="A27" s="57"/>
      <c r="B27" s="71" t="s">
        <v>126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36"/>
      <c r="AF27" s="537"/>
      <c r="AG27" s="537"/>
      <c r="AH27" s="537"/>
      <c r="AI27" s="537"/>
      <c r="AJ27" s="537"/>
      <c r="AK27" s="538"/>
      <c r="AL27" s="536"/>
      <c r="AM27" s="537"/>
      <c r="AN27" s="537"/>
      <c r="AO27" s="537"/>
      <c r="AP27" s="537"/>
      <c r="AQ27" s="537"/>
      <c r="AR27" s="537"/>
      <c r="AS27" s="538"/>
    </row>
    <row r="28" spans="1:62" x14ac:dyDescent="0.15">
      <c r="A28" s="57"/>
      <c r="B28" s="71" t="s">
        <v>127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39"/>
      <c r="AF28" s="540"/>
      <c r="AG28" s="540"/>
      <c r="AH28" s="540"/>
      <c r="AI28" s="540"/>
      <c r="AJ28" s="540"/>
      <c r="AK28" s="541"/>
      <c r="AL28" s="539"/>
      <c r="AM28" s="540"/>
      <c r="AN28" s="540"/>
      <c r="AO28" s="540"/>
      <c r="AP28" s="540"/>
      <c r="AQ28" s="540"/>
      <c r="AR28" s="540"/>
      <c r="AS28" s="541"/>
    </row>
    <row r="29" spans="1:62" x14ac:dyDescent="0.15">
      <c r="A29" s="57"/>
      <c r="B29" s="71" t="s">
        <v>142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39"/>
      <c r="AF29" s="540"/>
      <c r="AG29" s="540"/>
      <c r="AH29" s="540"/>
      <c r="AI29" s="540"/>
      <c r="AJ29" s="540"/>
      <c r="AK29" s="541"/>
      <c r="AL29" s="539"/>
      <c r="AM29" s="540"/>
      <c r="AN29" s="540"/>
      <c r="AO29" s="540"/>
      <c r="AP29" s="540"/>
      <c r="AQ29" s="540"/>
      <c r="AR29" s="540"/>
      <c r="AS29" s="541"/>
    </row>
    <row r="30" spans="1:62" ht="7.5" customHeight="1" x14ac:dyDescent="0.15">
      <c r="A30" s="57"/>
      <c r="B30" s="58"/>
      <c r="C30" s="7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42"/>
      <c r="AF30" s="543"/>
      <c r="AG30" s="543"/>
      <c r="AH30" s="543"/>
      <c r="AI30" s="543"/>
      <c r="AJ30" s="543"/>
      <c r="AK30" s="544"/>
      <c r="AL30" s="542"/>
      <c r="AM30" s="543"/>
      <c r="AN30" s="543"/>
      <c r="AO30" s="543"/>
      <c r="AP30" s="543"/>
      <c r="AQ30" s="543"/>
      <c r="AR30" s="543"/>
      <c r="AS30" s="544"/>
    </row>
    <row r="31" spans="1:62" s="51" customFormat="1" ht="15" x14ac:dyDescent="0.15">
      <c r="A31" s="72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110" t="s">
        <v>179</v>
      </c>
      <c r="Q31" s="111" t="str">
        <f>RIGHT(Z6,2)</f>
        <v>0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BF31" s="352"/>
      <c r="BJ31" s="352"/>
    </row>
    <row r="32" spans="1:62" s="52" customFormat="1" ht="15" x14ac:dyDescent="0.1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 t="s">
        <v>136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546"/>
      <c r="AF32" s="546"/>
      <c r="AG32" s="546"/>
      <c r="AH32" s="546"/>
      <c r="AI32" s="546"/>
      <c r="AJ32" s="546"/>
      <c r="AK32" s="546"/>
      <c r="AL32" s="546"/>
      <c r="AM32" s="546"/>
      <c r="AN32" s="546"/>
      <c r="AO32" s="546"/>
      <c r="AP32" s="546"/>
      <c r="AQ32" s="546"/>
      <c r="AR32" s="546"/>
      <c r="AS32" s="546"/>
      <c r="BF32" s="353"/>
      <c r="BJ32" s="353"/>
    </row>
    <row r="33" spans="1:62" s="51" customFormat="1" ht="15" x14ac:dyDescent="0.15">
      <c r="A33" s="72"/>
      <c r="B33" s="70"/>
      <c r="C33" s="70"/>
      <c r="D33" s="70" t="s">
        <v>132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BF33" s="352"/>
      <c r="BJ33" s="352"/>
    </row>
    <row r="34" spans="1:62" s="51" customFormat="1" ht="15" x14ac:dyDescent="0.15">
      <c r="A34" s="72"/>
      <c r="B34" s="70"/>
      <c r="C34" s="70"/>
      <c r="D34" s="70"/>
      <c r="E34" s="70"/>
      <c r="F34" s="70"/>
      <c r="G34" s="70"/>
      <c r="H34" s="66" t="s">
        <v>128</v>
      </c>
      <c r="I34" s="70" t="s">
        <v>16</v>
      </c>
      <c r="J34" s="70"/>
      <c r="K34" s="70"/>
      <c r="L34" s="70"/>
      <c r="M34" s="70"/>
      <c r="N34" s="70"/>
      <c r="O34" s="70"/>
      <c r="P34" s="70"/>
      <c r="Q34" s="70"/>
      <c r="R34" s="549">
        <v>0.06</v>
      </c>
      <c r="S34" s="549"/>
      <c r="T34" s="70" t="s">
        <v>131</v>
      </c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535"/>
      <c r="AF34" s="535"/>
      <c r="AG34" s="535"/>
      <c r="AH34" s="535"/>
      <c r="AI34" s="535"/>
      <c r="AJ34" s="535"/>
      <c r="AK34" s="535"/>
      <c r="AL34" s="550"/>
      <c r="AM34" s="551"/>
      <c r="AN34" s="551"/>
      <c r="AO34" s="551"/>
      <c r="AP34" s="551"/>
      <c r="AQ34" s="551"/>
      <c r="AR34" s="551"/>
      <c r="AS34" s="552"/>
      <c r="BF34" s="352"/>
      <c r="BJ34" s="352"/>
    </row>
    <row r="35" spans="1:62" s="51" customFormat="1" ht="15" x14ac:dyDescent="0.15">
      <c r="A35" s="72"/>
      <c r="B35" s="70"/>
      <c r="C35" s="70"/>
      <c r="D35" s="70"/>
      <c r="E35" s="70"/>
      <c r="F35" s="70"/>
      <c r="G35" s="70"/>
      <c r="H35" s="66" t="s">
        <v>128</v>
      </c>
      <c r="I35" s="70" t="s">
        <v>129</v>
      </c>
      <c r="J35" s="70"/>
      <c r="K35" s="70"/>
      <c r="L35" s="70"/>
      <c r="M35" s="70"/>
      <c r="N35" s="70"/>
      <c r="O35" s="70"/>
      <c r="P35" s="70"/>
      <c r="Q35" s="70"/>
      <c r="R35" s="549">
        <v>0.05</v>
      </c>
      <c r="S35" s="549"/>
      <c r="T35" s="70" t="s">
        <v>131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535"/>
      <c r="AF35" s="535"/>
      <c r="AG35" s="535"/>
      <c r="AH35" s="535"/>
      <c r="AI35" s="535"/>
      <c r="AJ35" s="535"/>
      <c r="AK35" s="535"/>
      <c r="AL35" s="553"/>
      <c r="AM35" s="547"/>
      <c r="AN35" s="547"/>
      <c r="AO35" s="547"/>
      <c r="AP35" s="547"/>
      <c r="AQ35" s="547"/>
      <c r="AR35" s="547"/>
      <c r="AS35" s="548"/>
      <c r="BF35" s="352"/>
      <c r="BJ35" s="352"/>
    </row>
    <row r="36" spans="1:62" s="51" customFormat="1" ht="15" x14ac:dyDescent="0.15">
      <c r="A36" s="72"/>
      <c r="B36" s="70"/>
      <c r="C36" s="70"/>
      <c r="D36" s="70"/>
      <c r="E36" s="70"/>
      <c r="F36" s="70"/>
      <c r="G36" s="70"/>
      <c r="H36" s="66" t="s">
        <v>128</v>
      </c>
      <c r="I36" s="70" t="s">
        <v>17</v>
      </c>
      <c r="J36" s="70"/>
      <c r="K36" s="70"/>
      <c r="L36" s="70"/>
      <c r="M36" s="70"/>
      <c r="N36" s="70"/>
      <c r="O36" s="70"/>
      <c r="P36" s="70"/>
      <c r="Q36" s="70"/>
      <c r="R36" s="549">
        <v>0.05</v>
      </c>
      <c r="S36" s="549"/>
      <c r="T36" s="70" t="s">
        <v>131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535"/>
      <c r="AF36" s="535"/>
      <c r="AG36" s="535"/>
      <c r="AH36" s="535"/>
      <c r="AI36" s="535"/>
      <c r="AJ36" s="535"/>
      <c r="AK36" s="535"/>
      <c r="AL36" s="553"/>
      <c r="AM36" s="547"/>
      <c r="AN36" s="547"/>
      <c r="AO36" s="547"/>
      <c r="AP36" s="547"/>
      <c r="AQ36" s="547"/>
      <c r="AR36" s="547"/>
      <c r="AS36" s="548"/>
      <c r="BF36" s="352"/>
      <c r="BJ36" s="352"/>
    </row>
    <row r="37" spans="1:62" s="51" customFormat="1" ht="15" x14ac:dyDescent="0.15">
      <c r="A37" s="72"/>
      <c r="B37" s="70"/>
      <c r="C37" s="70"/>
      <c r="D37" s="70"/>
      <c r="E37" s="70"/>
      <c r="F37" s="70"/>
      <c r="G37" s="70"/>
      <c r="H37" s="66" t="s">
        <v>128</v>
      </c>
      <c r="I37" s="70" t="s">
        <v>130</v>
      </c>
      <c r="J37" s="70"/>
      <c r="K37" s="70"/>
      <c r="L37" s="70"/>
      <c r="M37" s="70"/>
      <c r="N37" s="70"/>
      <c r="O37" s="70"/>
      <c r="P37" s="70"/>
      <c r="Q37" s="70"/>
      <c r="R37" s="549">
        <v>0.25</v>
      </c>
      <c r="S37" s="549"/>
      <c r="T37" s="70" t="s">
        <v>131</v>
      </c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535"/>
      <c r="AF37" s="535"/>
      <c r="AG37" s="535"/>
      <c r="AH37" s="535"/>
      <c r="AI37" s="535"/>
      <c r="AJ37" s="535"/>
      <c r="AK37" s="535"/>
      <c r="AL37" s="553"/>
      <c r="AM37" s="547"/>
      <c r="AN37" s="547"/>
      <c r="AO37" s="547"/>
      <c r="AP37" s="547"/>
      <c r="AQ37" s="547"/>
      <c r="AR37" s="547"/>
      <c r="AS37" s="548"/>
      <c r="BF37" s="352"/>
      <c r="BJ37" s="352"/>
    </row>
    <row r="38" spans="1:62" s="51" customFormat="1" ht="15" x14ac:dyDescent="0.15">
      <c r="A38" s="72"/>
      <c r="B38" s="70"/>
      <c r="C38" s="70"/>
      <c r="D38" s="70"/>
      <c r="E38" s="70"/>
      <c r="F38" s="70"/>
      <c r="G38" s="70"/>
      <c r="H38" s="70"/>
      <c r="I38" s="58" t="s">
        <v>133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535"/>
      <c r="AF38" s="535"/>
      <c r="AG38" s="535"/>
      <c r="AH38" s="535"/>
      <c r="AI38" s="535"/>
      <c r="AJ38" s="535"/>
      <c r="AK38" s="535"/>
      <c r="AL38" s="553"/>
      <c r="AM38" s="547"/>
      <c r="AN38" s="547"/>
      <c r="AO38" s="547"/>
      <c r="AP38" s="547"/>
      <c r="AQ38" s="547"/>
      <c r="AR38" s="547"/>
      <c r="AS38" s="548"/>
      <c r="BF38" s="352"/>
      <c r="BJ38" s="352"/>
    </row>
    <row r="39" spans="1:62" s="51" customFormat="1" ht="15" x14ac:dyDescent="0.15">
      <c r="A39" s="72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535"/>
      <c r="AF39" s="535"/>
      <c r="AG39" s="535"/>
      <c r="AH39" s="535"/>
      <c r="AI39" s="535"/>
      <c r="AJ39" s="535"/>
      <c r="AK39" s="535"/>
      <c r="AL39" s="553"/>
      <c r="AM39" s="547"/>
      <c r="AN39" s="547"/>
      <c r="AO39" s="547"/>
      <c r="AP39" s="547"/>
      <c r="AQ39" s="547"/>
      <c r="AR39" s="547"/>
      <c r="AS39" s="548"/>
      <c r="BF39" s="352"/>
      <c r="BJ39" s="352"/>
    </row>
    <row r="40" spans="1:62" s="51" customFormat="1" ht="15" x14ac:dyDescent="0.15">
      <c r="A40" s="72"/>
      <c r="B40" s="70"/>
      <c r="C40" s="70"/>
      <c r="D40" s="70" t="s">
        <v>134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5" t="s">
        <v>135</v>
      </c>
      <c r="AE40" s="535"/>
      <c r="AF40" s="535"/>
      <c r="AG40" s="535"/>
      <c r="AH40" s="535"/>
      <c r="AI40" s="535"/>
      <c r="AJ40" s="535"/>
      <c r="AK40" s="535"/>
      <c r="AL40" s="553"/>
      <c r="AM40" s="547"/>
      <c r="AN40" s="547"/>
      <c r="AO40" s="547"/>
      <c r="AP40" s="547"/>
      <c r="AQ40" s="547"/>
      <c r="AR40" s="547"/>
      <c r="AS40" s="548"/>
      <c r="BF40" s="352"/>
      <c r="BJ40" s="352"/>
    </row>
    <row r="41" spans="1:62" s="51" customFormat="1" ht="15" x14ac:dyDescent="0.15">
      <c r="A41" s="7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8"/>
      <c r="BF41" s="352"/>
      <c r="BJ41" s="352"/>
    </row>
    <row r="42" spans="1:62" s="51" customFormat="1" ht="16" thickBot="1" x14ac:dyDescent="0.2">
      <c r="A42" s="72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4" t="s">
        <v>137</v>
      </c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83"/>
      <c r="AF42" s="83"/>
      <c r="AG42" s="83"/>
      <c r="AH42" s="554">
        <f>SUM(AE32:AK40,AL32)</f>
        <v>0</v>
      </c>
      <c r="AI42" s="554"/>
      <c r="AJ42" s="554"/>
      <c r="AK42" s="554"/>
      <c r="AL42" s="554"/>
      <c r="AM42" s="554"/>
      <c r="AN42" s="554"/>
      <c r="AO42" s="554"/>
      <c r="AP42" s="83"/>
      <c r="AQ42" s="83"/>
      <c r="AR42" s="83"/>
      <c r="AS42" s="84"/>
      <c r="BF42" s="352"/>
      <c r="BJ42" s="352"/>
    </row>
    <row r="43" spans="1:62" s="51" customFormat="1" ht="16" thickTop="1" x14ac:dyDescent="0.15">
      <c r="A43" s="72"/>
      <c r="B43" s="70"/>
      <c r="C43" s="70"/>
      <c r="D43" s="70" t="s">
        <v>138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83"/>
      <c r="AF43" s="83"/>
      <c r="AG43" s="83"/>
      <c r="AH43" s="555"/>
      <c r="AI43" s="555"/>
      <c r="AJ43" s="555"/>
      <c r="AK43" s="555"/>
      <c r="AL43" s="555"/>
      <c r="AM43" s="555"/>
      <c r="AN43" s="555"/>
      <c r="AO43" s="555"/>
      <c r="AP43" s="83"/>
      <c r="AQ43" s="83"/>
      <c r="AR43" s="83"/>
      <c r="AS43" s="84"/>
      <c r="BF43" s="352"/>
      <c r="BJ43" s="352"/>
    </row>
    <row r="44" spans="1:62" s="51" customFormat="1" ht="16" thickBot="1" x14ac:dyDescent="0.2">
      <c r="A44" s="72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7" t="s">
        <v>139</v>
      </c>
      <c r="AA44" s="70"/>
      <c r="AB44" s="70"/>
      <c r="AC44" s="70"/>
      <c r="AD44" s="70"/>
      <c r="AE44" s="83"/>
      <c r="AF44" s="83"/>
      <c r="AG44" s="83"/>
      <c r="AH44" s="554">
        <f>AH42-AH43</f>
        <v>0</v>
      </c>
      <c r="AI44" s="554"/>
      <c r="AJ44" s="554"/>
      <c r="AK44" s="554"/>
      <c r="AL44" s="554"/>
      <c r="AM44" s="554"/>
      <c r="AN44" s="554"/>
      <c r="AO44" s="554"/>
      <c r="AP44" s="83"/>
      <c r="AQ44" s="83"/>
      <c r="AR44" s="83"/>
      <c r="AS44" s="84"/>
      <c r="BF44" s="352"/>
      <c r="BJ44" s="352"/>
    </row>
    <row r="45" spans="1:62" s="51" customFormat="1" ht="16" thickTop="1" x14ac:dyDescent="0.15">
      <c r="A45" s="72"/>
      <c r="B45" s="70"/>
      <c r="C45" s="70"/>
      <c r="D45" s="70" t="s">
        <v>140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83"/>
      <c r="AF45" s="83"/>
      <c r="AG45" s="83"/>
      <c r="AH45" s="555"/>
      <c r="AI45" s="555"/>
      <c r="AJ45" s="555"/>
      <c r="AK45" s="555"/>
      <c r="AL45" s="555"/>
      <c r="AM45" s="555"/>
      <c r="AN45" s="555"/>
      <c r="AO45" s="555"/>
      <c r="AP45" s="83"/>
      <c r="AQ45" s="83"/>
      <c r="AR45" s="83"/>
      <c r="AS45" s="84"/>
      <c r="BF45" s="352"/>
      <c r="BJ45" s="352"/>
    </row>
    <row r="46" spans="1:62" s="51" customFormat="1" ht="8.25" customHeight="1" x14ac:dyDescent="0.15">
      <c r="A46" s="7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66"/>
      <c r="AI46" s="66"/>
      <c r="AJ46" s="66"/>
      <c r="AK46" s="66"/>
      <c r="AL46" s="66"/>
      <c r="AM46" s="66"/>
      <c r="AN46" s="66"/>
      <c r="AO46" s="66"/>
      <c r="AP46" s="70"/>
      <c r="AQ46" s="70"/>
      <c r="AR46" s="70"/>
      <c r="AS46" s="76"/>
      <c r="BF46" s="352"/>
      <c r="BJ46" s="352"/>
    </row>
    <row r="47" spans="1:62" s="51" customFormat="1" ht="15" x14ac:dyDescent="0.15">
      <c r="A47" s="67"/>
      <c r="B47" s="78" t="s">
        <v>141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9"/>
      <c r="BF47" s="352"/>
      <c r="BJ47" s="352"/>
    </row>
    <row r="48" spans="1:62" s="51" customFormat="1" ht="15" x14ac:dyDescent="0.15">
      <c r="BF48" s="352"/>
      <c r="BJ48" s="352"/>
    </row>
    <row r="49" spans="1:62" s="51" customFormat="1" ht="36.75" customHeight="1" x14ac:dyDescent="0.15">
      <c r="A49" s="556" t="s">
        <v>145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8"/>
      <c r="AE49" s="559" t="s">
        <v>144</v>
      </c>
      <c r="AF49" s="560"/>
      <c r="AG49" s="560"/>
      <c r="AH49" s="560"/>
      <c r="AI49" s="560"/>
      <c r="AJ49" s="560"/>
      <c r="AK49" s="561"/>
      <c r="AL49" s="559" t="s">
        <v>143</v>
      </c>
      <c r="AM49" s="560"/>
      <c r="AN49" s="560"/>
      <c r="AO49" s="560"/>
      <c r="AP49" s="560"/>
      <c r="AQ49" s="560"/>
      <c r="AR49" s="560"/>
      <c r="AS49" s="561"/>
      <c r="BF49" s="352"/>
      <c r="BJ49" s="352"/>
    </row>
    <row r="50" spans="1:62" x14ac:dyDescent="0.15">
      <c r="A50" s="578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80"/>
      <c r="AE50" s="569" t="s">
        <v>206</v>
      </c>
      <c r="AF50" s="570"/>
      <c r="AG50" s="570"/>
      <c r="AH50" s="570"/>
      <c r="AI50" s="570"/>
      <c r="AJ50" s="570"/>
      <c r="AK50" s="571"/>
      <c r="AL50" s="572"/>
      <c r="AM50" s="573"/>
      <c r="AN50" s="573"/>
      <c r="AO50" s="573"/>
      <c r="AP50" s="573"/>
      <c r="AQ50" s="573"/>
      <c r="AR50" s="573"/>
      <c r="AS50" s="574"/>
    </row>
    <row r="51" spans="1:62" x14ac:dyDescent="0.15">
      <c r="A51" s="581"/>
      <c r="B51" s="582"/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3"/>
      <c r="AE51" s="569" t="s">
        <v>207</v>
      </c>
      <c r="AF51" s="570"/>
      <c r="AG51" s="570"/>
      <c r="AH51" s="570"/>
      <c r="AI51" s="570"/>
      <c r="AJ51" s="570"/>
      <c r="AK51" s="571"/>
      <c r="AL51" s="575"/>
      <c r="AM51" s="576"/>
      <c r="AN51" s="576"/>
      <c r="AO51" s="576"/>
      <c r="AP51" s="576"/>
      <c r="AQ51" s="576"/>
      <c r="AR51" s="576"/>
      <c r="AS51" s="577"/>
    </row>
    <row r="52" spans="1:62" x14ac:dyDescent="0.15">
      <c r="A52" s="581"/>
      <c r="B52" s="582"/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  <c r="AA52" s="582"/>
      <c r="AB52" s="582"/>
      <c r="AC52" s="582"/>
      <c r="AD52" s="583"/>
      <c r="AE52" s="569" t="s">
        <v>209</v>
      </c>
      <c r="AF52" s="570"/>
      <c r="AG52" s="570"/>
      <c r="AH52" s="570"/>
      <c r="AI52" s="570"/>
      <c r="AJ52" s="570"/>
      <c r="AK52" s="571"/>
      <c r="AL52" s="575"/>
      <c r="AM52" s="576"/>
      <c r="AN52" s="576"/>
      <c r="AO52" s="576"/>
      <c r="AP52" s="576"/>
      <c r="AQ52" s="576"/>
      <c r="AR52" s="576"/>
      <c r="AS52" s="577"/>
    </row>
    <row r="53" spans="1:62" x14ac:dyDescent="0.15">
      <c r="A53" s="581"/>
      <c r="B53" s="582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3"/>
      <c r="AE53" s="484" t="s">
        <v>208</v>
      </c>
      <c r="AF53" s="485"/>
      <c r="AG53" s="485"/>
      <c r="AH53" s="485"/>
      <c r="AI53" s="485"/>
      <c r="AJ53" s="485"/>
      <c r="AK53" s="486"/>
      <c r="AL53" s="575"/>
      <c r="AM53" s="576"/>
      <c r="AN53" s="576"/>
      <c r="AO53" s="576"/>
      <c r="AP53" s="576"/>
      <c r="AQ53" s="576"/>
      <c r="AR53" s="576"/>
      <c r="AS53" s="577"/>
    </row>
    <row r="54" spans="1:62" ht="15" x14ac:dyDescent="0.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79" t="s">
        <v>136</v>
      </c>
      <c r="U54" s="61"/>
      <c r="V54" s="61"/>
      <c r="W54" s="61"/>
      <c r="X54" s="61"/>
      <c r="Y54" s="61"/>
      <c r="Z54" s="61"/>
      <c r="AA54" s="61"/>
      <c r="AB54" s="61"/>
      <c r="AC54" s="61"/>
      <c r="AD54" s="62"/>
      <c r="AE54" s="562"/>
      <c r="AF54" s="562"/>
      <c r="AG54" s="562"/>
      <c r="AH54" s="562"/>
      <c r="AI54" s="562"/>
      <c r="AJ54" s="562"/>
      <c r="AK54" s="563"/>
      <c r="AL54" s="564">
        <f>SUM(AL50:AS53)</f>
        <v>0</v>
      </c>
      <c r="AM54" s="565"/>
      <c r="AN54" s="565"/>
      <c r="AO54" s="565"/>
      <c r="AP54" s="565"/>
      <c r="AQ54" s="565"/>
      <c r="AR54" s="565"/>
      <c r="AS54" s="565"/>
    </row>
    <row r="55" spans="1:62" x14ac:dyDescent="0.15">
      <c r="T55" s="58"/>
      <c r="U55" s="58"/>
      <c r="V55" s="58"/>
      <c r="W55" s="58"/>
    </row>
    <row r="56" spans="1:62" ht="15" x14ac:dyDescent="0.15">
      <c r="A56" s="566" t="s">
        <v>146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8"/>
    </row>
    <row r="57" spans="1:62" ht="31.5" customHeight="1" x14ac:dyDescent="0.15">
      <c r="A57" s="80"/>
      <c r="B57" s="482" t="s">
        <v>147</v>
      </c>
      <c r="C57" s="584" t="s">
        <v>160</v>
      </c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5"/>
      <c r="AE57" s="590">
        <f>IFERROR(VLOOKUP(AT57,source_honoraires!$D$10:$V$158,source_honoraires!$T$7,FALSE),0)</f>
        <v>0</v>
      </c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90"/>
      <c r="AS57" s="590"/>
      <c r="AT57" s="2" t="str">
        <f>$BE$5&amp;"A"</f>
        <v>A</v>
      </c>
    </row>
    <row r="58" spans="1:62" ht="31.5" customHeight="1" x14ac:dyDescent="0.15">
      <c r="A58" s="80"/>
      <c r="B58" s="482" t="s">
        <v>148</v>
      </c>
      <c r="C58" s="584" t="s">
        <v>149</v>
      </c>
      <c r="D58" s="584"/>
      <c r="E58" s="584"/>
      <c r="F58" s="584"/>
      <c r="G58" s="584"/>
      <c r="H58" s="584"/>
      <c r="I58" s="584"/>
      <c r="J58" s="584"/>
      <c r="K58" s="584"/>
      <c r="L58" s="584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584"/>
      <c r="AD58" s="483"/>
      <c r="AE58" s="590">
        <f>IFERROR(VLOOKUP(AT58,source_honoraires!$D$10:$V$158,source_honoraires!$T$7,FALSE),0)</f>
        <v>0</v>
      </c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90"/>
      <c r="AS58" s="590"/>
      <c r="AT58" s="2" t="str">
        <f>$BE$5&amp;"B"</f>
        <v>B</v>
      </c>
    </row>
    <row r="59" spans="1:62" ht="31.5" customHeight="1" x14ac:dyDescent="0.15">
      <c r="A59" s="80"/>
      <c r="B59" s="482" t="s">
        <v>150</v>
      </c>
      <c r="C59" s="591" t="s">
        <v>151</v>
      </c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3"/>
      <c r="AE59" s="590" t="e">
        <f>VLOOKUP($BE$5,source_honoraires!$E$10:$X$351,source_honoraires!$X$6,FALSE)</f>
        <v>#N/A</v>
      </c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90"/>
      <c r="AS59" s="590"/>
      <c r="AT59" s="2" t="str">
        <f>$BE$5&amp;"C"</f>
        <v>C</v>
      </c>
    </row>
    <row r="61" spans="1:62" ht="2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6"/>
    </row>
    <row r="62" spans="1:62" x14ac:dyDescent="0.15">
      <c r="A62" s="57"/>
      <c r="B62" s="58" t="s">
        <v>152</v>
      </c>
      <c r="C62" s="58"/>
      <c r="D62" s="58"/>
      <c r="E62" s="58"/>
      <c r="F62" s="58"/>
      <c r="G62" s="58"/>
      <c r="H62" s="58"/>
      <c r="I62" s="589">
        <f>paramètres!B12</f>
        <v>0</v>
      </c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9"/>
    </row>
    <row r="63" spans="1:62" ht="2.25" customHeight="1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9"/>
    </row>
    <row r="64" spans="1:62" x14ac:dyDescent="0.15">
      <c r="A64" s="57"/>
      <c r="B64" s="58" t="s">
        <v>153</v>
      </c>
      <c r="C64" s="58"/>
      <c r="D64" s="58"/>
      <c r="E64" s="58"/>
      <c r="F64" s="58"/>
      <c r="G64" s="343" t="str">
        <f>MID(paramètres!B18,1,1)</f>
        <v/>
      </c>
      <c r="H64" s="344" t="str">
        <f>MID(paramètres!B18,2,1)</f>
        <v/>
      </c>
      <c r="I64" s="344" t="str">
        <f>MID(paramètres!B18,3,1)</f>
        <v/>
      </c>
      <c r="J64" s="344" t="str">
        <f>MID(paramètres!B18,4,1)</f>
        <v/>
      </c>
      <c r="K64" s="344" t="str">
        <f>MID(paramètres!B18,5,1)</f>
        <v/>
      </c>
      <c r="L64" s="345" t="str">
        <f>MID(paramètres!B18,6,1)</f>
        <v/>
      </c>
      <c r="M64" s="346"/>
      <c r="N64" s="344" t="str">
        <f>RIGHT(paramètres!B18,1)</f>
        <v/>
      </c>
      <c r="O64" s="58"/>
      <c r="P64" s="58"/>
      <c r="Q64" s="58"/>
      <c r="R64" s="58"/>
      <c r="S64" s="58"/>
      <c r="T64" s="58"/>
      <c r="U64" s="58"/>
      <c r="V64" s="58"/>
      <c r="W64" s="58"/>
      <c r="X64" s="58" t="s">
        <v>155</v>
      </c>
      <c r="Y64" s="58"/>
      <c r="Z64" s="58"/>
      <c r="AA64" s="589">
        <f>paramètres!B30</f>
        <v>0</v>
      </c>
      <c r="AB64" s="589"/>
      <c r="AC64" s="589"/>
      <c r="AD64" s="589"/>
      <c r="AE64" s="589"/>
      <c r="AF64" s="589"/>
      <c r="AG64" s="589"/>
      <c r="AH64" s="589"/>
      <c r="AI64" s="589"/>
      <c r="AJ64" s="58"/>
      <c r="AK64" s="58"/>
      <c r="AL64" s="58"/>
      <c r="AM64" s="58"/>
      <c r="AN64" s="58"/>
      <c r="AO64" s="58"/>
      <c r="AP64" s="58"/>
      <c r="AQ64" s="58"/>
      <c r="AR64" s="58"/>
      <c r="AS64" s="59"/>
    </row>
    <row r="65" spans="1:45" ht="2.25" customHeight="1" x14ac:dyDescent="0.1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347"/>
      <c r="AB65" s="347"/>
      <c r="AC65" s="347"/>
      <c r="AD65" s="347"/>
      <c r="AE65" s="347"/>
      <c r="AF65" s="347"/>
      <c r="AG65" s="347"/>
      <c r="AH65" s="347"/>
      <c r="AI65" s="347"/>
      <c r="AJ65" s="58"/>
      <c r="AK65" s="58"/>
      <c r="AL65" s="58"/>
      <c r="AM65" s="58"/>
      <c r="AN65" s="58"/>
      <c r="AO65" s="58"/>
      <c r="AP65" s="58"/>
      <c r="AQ65" s="58"/>
      <c r="AR65" s="58"/>
      <c r="AS65" s="59"/>
    </row>
    <row r="66" spans="1:45" x14ac:dyDescent="0.15">
      <c r="A66" s="57"/>
      <c r="B66" s="58" t="s">
        <v>157</v>
      </c>
      <c r="C66" s="58"/>
      <c r="D66" s="58"/>
      <c r="E66" s="58"/>
      <c r="F66" s="58"/>
      <c r="G66" s="588">
        <f>paramètres!B26</f>
        <v>0</v>
      </c>
      <c r="H66" s="588"/>
      <c r="I66" s="588"/>
      <c r="J66" s="346"/>
      <c r="K66" s="346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 t="s">
        <v>15</v>
      </c>
      <c r="Y66" s="58"/>
      <c r="Z66" s="58"/>
      <c r="AA66" s="589">
        <f>paramètres!B28</f>
        <v>0</v>
      </c>
      <c r="AB66" s="589"/>
      <c r="AC66" s="589"/>
      <c r="AD66" s="589"/>
      <c r="AE66" s="589"/>
      <c r="AF66" s="589"/>
      <c r="AG66" s="589"/>
      <c r="AH66" s="589"/>
      <c r="AI66" s="589"/>
      <c r="AJ66" s="58"/>
      <c r="AK66" s="58"/>
      <c r="AL66" s="58"/>
      <c r="AM66" s="58"/>
      <c r="AN66" s="58"/>
      <c r="AO66" s="58"/>
      <c r="AP66" s="58"/>
      <c r="AQ66" s="58"/>
      <c r="AR66" s="58"/>
      <c r="AS66" s="59"/>
    </row>
    <row r="67" spans="1:45" ht="2.25" customHeight="1" x14ac:dyDescent="0.15">
      <c r="A67" s="57"/>
      <c r="B67" s="58"/>
      <c r="C67" s="58"/>
      <c r="D67" s="58"/>
      <c r="E67" s="58"/>
      <c r="F67" s="58"/>
      <c r="G67" s="346"/>
      <c r="H67" s="346"/>
      <c r="I67" s="346"/>
      <c r="J67" s="346"/>
      <c r="K67" s="346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347"/>
      <c r="AB67" s="347"/>
      <c r="AC67" s="347"/>
      <c r="AD67" s="347"/>
      <c r="AE67" s="347"/>
      <c r="AF67" s="347"/>
      <c r="AG67" s="347"/>
      <c r="AH67" s="347"/>
      <c r="AI67" s="347"/>
      <c r="AJ67" s="58"/>
      <c r="AK67" s="58"/>
      <c r="AL67" s="58"/>
      <c r="AM67" s="58"/>
      <c r="AN67" s="58"/>
      <c r="AO67" s="58"/>
      <c r="AP67" s="58"/>
      <c r="AQ67" s="58"/>
      <c r="AR67" s="58"/>
      <c r="AS67" s="59"/>
    </row>
    <row r="68" spans="1:45" x14ac:dyDescent="0.15">
      <c r="A68" s="57"/>
      <c r="B68" s="58" t="s">
        <v>154</v>
      </c>
      <c r="C68" s="58"/>
      <c r="D68" s="58"/>
      <c r="E68" s="58"/>
      <c r="F68" s="58"/>
      <c r="G68" s="588">
        <f>paramètres!B32</f>
        <v>0</v>
      </c>
      <c r="H68" s="588"/>
      <c r="I68" s="588"/>
      <c r="J68" s="588"/>
      <c r="K68" s="58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 t="s">
        <v>156</v>
      </c>
      <c r="Y68" s="58"/>
      <c r="Z68" s="58"/>
      <c r="AA68" s="589">
        <f>paramètres!B34</f>
        <v>0</v>
      </c>
      <c r="AB68" s="589"/>
      <c r="AC68" s="589"/>
      <c r="AD68" s="589"/>
      <c r="AE68" s="589"/>
      <c r="AF68" s="589"/>
      <c r="AG68" s="589"/>
      <c r="AH68" s="589"/>
      <c r="AI68" s="589"/>
      <c r="AJ68" s="58"/>
      <c r="AK68" s="58"/>
      <c r="AL68" s="58"/>
      <c r="AM68" s="58"/>
      <c r="AN68" s="58"/>
      <c r="AO68" s="58"/>
      <c r="AP68" s="58"/>
      <c r="AQ68" s="58"/>
      <c r="AR68" s="58"/>
      <c r="AS68" s="59"/>
    </row>
    <row r="69" spans="1:45" ht="2.25" customHeight="1" x14ac:dyDescent="0.1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2"/>
    </row>
    <row r="70" spans="1:45" ht="2.25" customHeight="1" x14ac:dyDescent="0.15"/>
    <row r="71" spans="1:45" x14ac:dyDescent="0.15">
      <c r="V71" s="2" t="s">
        <v>174</v>
      </c>
      <c r="X71" s="586">
        <f>paramètres!B28</f>
        <v>0</v>
      </c>
      <c r="Y71" s="586"/>
      <c r="Z71" s="586"/>
      <c r="AA71" s="586"/>
      <c r="AB71" s="586"/>
      <c r="AC71" s="586"/>
      <c r="AE71" s="2" t="s">
        <v>175</v>
      </c>
      <c r="AF71" s="587" t="str">
        <f>IF(paramètres!B22&lt;&gt;"",paramètres!B22,"")</f>
        <v/>
      </c>
      <c r="AG71" s="587"/>
      <c r="AH71" s="587"/>
      <c r="AI71" s="587"/>
      <c r="AJ71" s="587"/>
      <c r="AK71" s="587"/>
    </row>
    <row r="73" spans="1:45" ht="15" x14ac:dyDescent="0.15">
      <c r="AC73" s="51" t="s">
        <v>158</v>
      </c>
    </row>
  </sheetData>
  <mergeCells count="89">
    <mergeCell ref="X71:AC71"/>
    <mergeCell ref="AF71:AK71"/>
    <mergeCell ref="I62:AE62"/>
    <mergeCell ref="AA64:AI64"/>
    <mergeCell ref="G66:I66"/>
    <mergeCell ref="AA66:AI66"/>
    <mergeCell ref="G68:K68"/>
    <mergeCell ref="AA68:AI68"/>
    <mergeCell ref="C59:AD59"/>
    <mergeCell ref="AE59:AS59"/>
    <mergeCell ref="A52:AD52"/>
    <mergeCell ref="AE52:AK52"/>
    <mergeCell ref="AL52:AS52"/>
    <mergeCell ref="A53:AD53"/>
    <mergeCell ref="AL53:AS53"/>
    <mergeCell ref="AE54:AK54"/>
    <mergeCell ref="AL54:AS54"/>
    <mergeCell ref="A56:AS56"/>
    <mergeCell ref="C57:AD57"/>
    <mergeCell ref="AE57:AS57"/>
    <mergeCell ref="C58:AC58"/>
    <mergeCell ref="AE58:AS58"/>
    <mergeCell ref="A50:AD50"/>
    <mergeCell ref="AE50:AK50"/>
    <mergeCell ref="AL50:AS50"/>
    <mergeCell ref="A51:AD51"/>
    <mergeCell ref="AE51:AK51"/>
    <mergeCell ref="AL51:AS51"/>
    <mergeCell ref="AH42:AO42"/>
    <mergeCell ref="AH43:AO43"/>
    <mergeCell ref="AH44:AO44"/>
    <mergeCell ref="AH45:AO45"/>
    <mergeCell ref="A49:AD49"/>
    <mergeCell ref="AE49:AK49"/>
    <mergeCell ref="AL49:AS49"/>
    <mergeCell ref="AL41:AS41"/>
    <mergeCell ref="AE33:AK33"/>
    <mergeCell ref="AL33:AS33"/>
    <mergeCell ref="R34:S34"/>
    <mergeCell ref="AE34:AK34"/>
    <mergeCell ref="AL34:AS40"/>
    <mergeCell ref="R35:S35"/>
    <mergeCell ref="AE35:AK35"/>
    <mergeCell ref="R36:S36"/>
    <mergeCell ref="AE36:AK36"/>
    <mergeCell ref="R37:S37"/>
    <mergeCell ref="AE37:AK37"/>
    <mergeCell ref="AE38:AK38"/>
    <mergeCell ref="AE39:AK39"/>
    <mergeCell ref="AE40:AK40"/>
    <mergeCell ref="AE41:AK41"/>
    <mergeCell ref="AE27:AK30"/>
    <mergeCell ref="AL27:AS30"/>
    <mergeCell ref="AE31:AK31"/>
    <mergeCell ref="AL31:AS31"/>
    <mergeCell ref="AE32:AK32"/>
    <mergeCell ref="AL32:AS32"/>
    <mergeCell ref="A23:U23"/>
    <mergeCell ref="AE23:AS23"/>
    <mergeCell ref="AE24:AK24"/>
    <mergeCell ref="AL24:AS24"/>
    <mergeCell ref="AE25:AK26"/>
    <mergeCell ref="AL25:AS26"/>
    <mergeCell ref="H18:M18"/>
    <mergeCell ref="S18:T18"/>
    <mergeCell ref="AC18:AR18"/>
    <mergeCell ref="X20:AB20"/>
    <mergeCell ref="AD20:AH20"/>
    <mergeCell ref="AK20:AR20"/>
    <mergeCell ref="A7:M7"/>
    <mergeCell ref="AC12:AR12"/>
    <mergeCell ref="H14:T14"/>
    <mergeCell ref="AC14:AR14"/>
    <mergeCell ref="D16:G16"/>
    <mergeCell ref="I16:J16"/>
    <mergeCell ref="N16:T16"/>
    <mergeCell ref="AC16:AR16"/>
    <mergeCell ref="BF3:BF4"/>
    <mergeCell ref="A4:M4"/>
    <mergeCell ref="U4:AS4"/>
    <mergeCell ref="A5:M5"/>
    <mergeCell ref="A6:M6"/>
    <mergeCell ref="Z6:AA6"/>
    <mergeCell ref="BE3:BE4"/>
    <mergeCell ref="A1:M1"/>
    <mergeCell ref="A2:M2"/>
    <mergeCell ref="U2:AS2"/>
    <mergeCell ref="A3:M3"/>
    <mergeCell ref="U3:AS3"/>
  </mergeCells>
  <conditionalFormatting sqref="D16:G16 I16:J16 N16:T16 M10:R10 T10 AA68">
    <cfRule type="containsBlanks" dxfId="277" priority="18">
      <formula>LEN(TRIM(D10))=0</formula>
    </cfRule>
  </conditionalFormatting>
  <conditionalFormatting sqref="H18:M18 S18:T18">
    <cfRule type="containsBlanks" dxfId="276" priority="17">
      <formula>LEN(TRIM(H18))=0</formula>
    </cfRule>
  </conditionalFormatting>
  <conditionalFormatting sqref="J20:K20">
    <cfRule type="containsBlanks" dxfId="275" priority="15">
      <formula>LEN(TRIM(J20))=0</formula>
    </cfRule>
  </conditionalFormatting>
  <conditionalFormatting sqref="G12">
    <cfRule type="containsBlanks" dxfId="274" priority="16">
      <formula>LEN(TRIM(G12))=0</formula>
    </cfRule>
  </conditionalFormatting>
  <conditionalFormatting sqref="M20:N20">
    <cfRule type="containsBlanks" dxfId="273" priority="14">
      <formula>LEN(TRIM(M20))=0</formula>
    </cfRule>
  </conditionalFormatting>
  <conditionalFormatting sqref="AI10:AN10">
    <cfRule type="containsBlanks" dxfId="272" priority="13">
      <formula>LEN(TRIM(AI10))=0</formula>
    </cfRule>
  </conditionalFormatting>
  <conditionalFormatting sqref="X20:AB20">
    <cfRule type="containsBlanks" dxfId="271" priority="12">
      <formula>LEN(TRIM(X20))=0</formula>
    </cfRule>
  </conditionalFormatting>
  <conditionalFormatting sqref="AD20">
    <cfRule type="containsBlanks" dxfId="270" priority="11">
      <formula>LEN(TRIM(AD20))=0</formula>
    </cfRule>
  </conditionalFormatting>
  <conditionalFormatting sqref="AK20:AR20">
    <cfRule type="containsBlanks" dxfId="269" priority="10">
      <formula>LEN(TRIM(AK20))=0</formula>
    </cfRule>
  </conditionalFormatting>
  <conditionalFormatting sqref="AC12:AR12 AC14:AR14 AC18:AR18 AC16:AR16">
    <cfRule type="containsBlanks" dxfId="268" priority="9">
      <formula>LEN(TRIM(AC12))=0</formula>
    </cfRule>
  </conditionalFormatting>
  <conditionalFormatting sqref="H14:T14">
    <cfRule type="containsBlanks" dxfId="267" priority="8">
      <formula>LEN(TRIM(H14))=0</formula>
    </cfRule>
  </conditionalFormatting>
  <conditionalFormatting sqref="AP10">
    <cfRule type="containsBlanks" dxfId="266" priority="7">
      <formula>LEN(TRIM(AP10))=0</formula>
    </cfRule>
  </conditionalFormatting>
  <conditionalFormatting sqref="G64:L64">
    <cfRule type="containsBlanks" dxfId="265" priority="6">
      <formula>LEN(TRIM(G64))=0</formula>
    </cfRule>
  </conditionalFormatting>
  <conditionalFormatting sqref="N64">
    <cfRule type="containsBlanks" dxfId="264" priority="5">
      <formula>LEN(TRIM(N64))=0</formula>
    </cfRule>
  </conditionalFormatting>
  <conditionalFormatting sqref="G66:I66 G68:K68">
    <cfRule type="containsBlanks" dxfId="263" priority="4">
      <formula>LEN(TRIM(G66))=0</formula>
    </cfRule>
  </conditionalFormatting>
  <conditionalFormatting sqref="I62:AE62">
    <cfRule type="containsBlanks" dxfId="262" priority="3">
      <formula>LEN(TRIM(I62))=0</formula>
    </cfRule>
  </conditionalFormatting>
  <conditionalFormatting sqref="AA64:AI64 AA66:AI66">
    <cfRule type="containsBlanks" dxfId="261" priority="2">
      <formula>LEN(TRIM(AA64))=0</formula>
    </cfRule>
  </conditionalFormatting>
  <conditionalFormatting sqref="Z6:AA6">
    <cfRule type="containsBlanks" dxfId="260" priority="1">
      <formula>LEN(TRIM(Z6))=0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84" orientation="portrait" r:id="rId1"/>
  <headerFooter>
    <oddHeader>&amp;R&amp;"Geneva,Gras"&amp;12ID19</oddHeader>
    <oddFooter>&amp;L_____________________________
(1) Célibataire, marié, veuf, divorcé.
(2) Inclure la période des congés.&amp;R
Mis au format Excel par : www.impots-et-taxes.com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  <pageSetUpPr fitToPage="1"/>
  </sheetPr>
  <dimension ref="A1:BJ73"/>
  <sheetViews>
    <sheetView showGridLines="0" showZeros="0" workbookViewId="0">
      <selection activeCell="BE50" sqref="BE50"/>
    </sheetView>
  </sheetViews>
  <sheetFormatPr baseColWidth="10" defaultColWidth="3.6640625" defaultRowHeight="14" x14ac:dyDescent="0.15"/>
  <cols>
    <col min="1" max="1" width="0.6640625" style="2" customWidth="1"/>
    <col min="2" max="2" width="3.6640625" style="2" bestFit="1" customWidth="1"/>
    <col min="3" max="6" width="3.6640625" style="2"/>
    <col min="7" max="7" width="3.6640625" style="2" customWidth="1"/>
    <col min="8" max="9" width="3.6640625" style="2"/>
    <col min="10" max="11" width="2.83203125" style="2" customWidth="1"/>
    <col min="12" max="12" width="4.5" style="2" customWidth="1"/>
    <col min="13" max="20" width="2.6640625" style="2" customWidth="1"/>
    <col min="21" max="21" width="0.5" style="2" customWidth="1"/>
    <col min="22" max="22" width="0.83203125" style="2" customWidth="1"/>
    <col min="23" max="29" width="3.1640625" style="2" customWidth="1"/>
    <col min="30" max="30" width="1.1640625" style="2" customWidth="1"/>
    <col min="31" max="34" width="3.1640625" style="2" customWidth="1"/>
    <col min="35" max="44" width="2.6640625" style="2" customWidth="1"/>
    <col min="45" max="45" width="0.6640625" style="2" customWidth="1"/>
    <col min="46" max="46" width="3.6640625" style="2" hidden="1" customWidth="1"/>
    <col min="47" max="56" width="3.6640625" style="2"/>
    <col min="57" max="57" width="28.6640625" style="2" bestFit="1" customWidth="1"/>
    <col min="58" max="58" width="5.5" style="349" hidden="1" customWidth="1"/>
    <col min="59" max="61" width="0" style="2" hidden="1" customWidth="1"/>
    <col min="62" max="62" width="3" style="349" hidden="1" customWidth="1"/>
    <col min="63" max="16384" width="3.6640625" style="2"/>
  </cols>
  <sheetData>
    <row r="1" spans="1:62" ht="16" x14ac:dyDescent="0.15">
      <c r="A1" s="523" t="s">
        <v>28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"/>
      <c r="O1" s="52"/>
      <c r="P1" s="52"/>
      <c r="AM1" s="53"/>
    </row>
    <row r="2" spans="1:62" s="53" customFormat="1" ht="15" thickBot="1" x14ac:dyDescent="0.2">
      <c r="A2" s="522" t="s">
        <v>104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3"/>
      <c r="O2" s="3"/>
      <c r="P2" s="3"/>
      <c r="U2" s="522" t="s">
        <v>106</v>
      </c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BF2" s="350"/>
      <c r="BJ2" s="350"/>
    </row>
    <row r="3" spans="1:62" s="53" customFormat="1" ht="13.5" customHeight="1" x14ac:dyDescent="0.15">
      <c r="A3" s="522" t="s">
        <v>159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3"/>
      <c r="O3" s="3"/>
      <c r="P3" s="3"/>
      <c r="U3" s="522" t="s">
        <v>107</v>
      </c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BE3" s="518" t="s">
        <v>303</v>
      </c>
      <c r="BF3" s="516" t="s">
        <v>290</v>
      </c>
      <c r="BJ3" s="354" t="str">
        <f>paramètres!E6</f>
        <v>00</v>
      </c>
    </row>
    <row r="4" spans="1:62" ht="15" x14ac:dyDescent="0.15">
      <c r="A4" s="522" t="s">
        <v>105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"/>
      <c r="O4" s="52"/>
      <c r="P4" s="52"/>
      <c r="U4" s="522" t="s">
        <v>108</v>
      </c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BE4" s="519"/>
      <c r="BF4" s="517"/>
      <c r="BJ4" s="354" t="str">
        <f>paramètres!E7</f>
        <v/>
      </c>
    </row>
    <row r="5" spans="1:62" ht="15" thickBot="1" x14ac:dyDescent="0.2">
      <c r="A5" s="522" t="s">
        <v>33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3"/>
      <c r="O5" s="3"/>
      <c r="P5" s="3"/>
      <c r="BE5" s="366"/>
      <c r="BF5" s="351">
        <f>BE5</f>
        <v>0</v>
      </c>
    </row>
    <row r="6" spans="1:62" x14ac:dyDescent="0.15">
      <c r="A6" s="524" t="s">
        <v>109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3"/>
      <c r="O6" s="3"/>
      <c r="P6" s="3"/>
      <c r="V6" s="4" t="s">
        <v>112</v>
      </c>
      <c r="W6" s="4"/>
      <c r="X6" s="4"/>
      <c r="Y6" s="4"/>
      <c r="Z6" s="525">
        <f>paramètres!B20</f>
        <v>0</v>
      </c>
      <c r="AA6" s="525"/>
      <c r="AB6" s="4" t="s">
        <v>111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62" x14ac:dyDescent="0.15">
      <c r="A7" s="524" t="s">
        <v>110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3"/>
      <c r="O7" s="3"/>
      <c r="P7" s="3"/>
    </row>
    <row r="8" spans="1:62" ht="19.5" customHeight="1" x14ac:dyDescent="0.15"/>
    <row r="9" spans="1:62" ht="3" customHeight="1" x14ac:dyDescent="0.1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  <c r="V9" s="5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6"/>
    </row>
    <row r="10" spans="1:62" x14ac:dyDescent="0.15">
      <c r="A10" s="57"/>
      <c r="B10" s="425" t="s">
        <v>113</v>
      </c>
      <c r="C10" s="426"/>
      <c r="D10" s="425"/>
      <c r="E10" s="425"/>
      <c r="F10" s="425"/>
      <c r="G10" s="425"/>
      <c r="H10" s="425"/>
      <c r="I10" s="425"/>
      <c r="J10" s="425"/>
      <c r="K10" s="425"/>
      <c r="L10" s="425" t="s">
        <v>20</v>
      </c>
      <c r="M10" s="427" t="str">
        <f>LEFT(BE5,1)</f>
        <v/>
      </c>
      <c r="N10" s="428" t="str">
        <f>MID(BE5,2,1)</f>
        <v/>
      </c>
      <c r="O10" s="428" t="str">
        <f>MID(BE5,3,1)</f>
        <v/>
      </c>
      <c r="P10" s="428" t="str">
        <f>MID(BE5,4,1)</f>
        <v/>
      </c>
      <c r="Q10" s="428" t="str">
        <f>MID(BE5,5,1)</f>
        <v/>
      </c>
      <c r="R10" s="429" t="str">
        <f>MID(BE5,6,1)</f>
        <v/>
      </c>
      <c r="S10" s="430"/>
      <c r="T10" s="431" t="str">
        <f>+MID(BE5,7,1)</f>
        <v/>
      </c>
      <c r="U10" s="59"/>
      <c r="V10" s="57"/>
      <c r="W10" s="58" t="s">
        <v>118</v>
      </c>
      <c r="X10" s="58"/>
      <c r="Y10" s="58"/>
      <c r="Z10" s="58"/>
      <c r="AA10" s="58"/>
      <c r="AB10" s="58"/>
      <c r="AC10" s="58"/>
      <c r="AD10" s="58"/>
      <c r="AE10" s="58" t="s">
        <v>20</v>
      </c>
      <c r="AF10" s="58"/>
      <c r="AG10" s="58"/>
      <c r="AH10" s="58"/>
      <c r="AI10" s="92"/>
      <c r="AJ10" s="93"/>
      <c r="AK10" s="93"/>
      <c r="AL10" s="93"/>
      <c r="AM10" s="93"/>
      <c r="AN10" s="94"/>
      <c r="AO10" s="65"/>
      <c r="AP10" s="93"/>
      <c r="AQ10" s="65"/>
      <c r="AR10" s="65"/>
      <c r="AS10" s="63"/>
    </row>
    <row r="11" spans="1:62" ht="2.25" customHeight="1" x14ac:dyDescent="0.15">
      <c r="A11" s="57"/>
      <c r="B11" s="425"/>
      <c r="C11" s="426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59"/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9"/>
    </row>
    <row r="12" spans="1:62" x14ac:dyDescent="0.15">
      <c r="A12" s="57"/>
      <c r="B12" s="425" t="s">
        <v>114</v>
      </c>
      <c r="C12" s="426"/>
      <c r="D12" s="425"/>
      <c r="E12" s="425"/>
      <c r="F12" s="425"/>
      <c r="G12" s="432" t="e">
        <f>VLOOKUP($BE$5,source_honoraires!$E$10:$V$351,source_honoraires!$F$6,FALSE)&amp;" "&amp;VLOOKUP($BE$5,source_honoraires!$E$10:$V$351,source_honoraires!$G$6,FALSE)</f>
        <v>#N/A</v>
      </c>
      <c r="H12" s="426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59"/>
      <c r="V12" s="57"/>
      <c r="W12" s="58" t="s">
        <v>122</v>
      </c>
      <c r="X12" s="58"/>
      <c r="Y12" s="58"/>
      <c r="Z12" s="58"/>
      <c r="AA12" s="58"/>
      <c r="AB12" s="58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9"/>
    </row>
    <row r="13" spans="1:62" ht="2.25" customHeight="1" x14ac:dyDescent="0.15">
      <c r="A13" s="57"/>
      <c r="B13" s="425"/>
      <c r="C13" s="426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59"/>
      <c r="V13" s="57"/>
      <c r="W13" s="58"/>
      <c r="X13" s="58"/>
      <c r="Y13" s="58"/>
      <c r="Z13" s="58"/>
      <c r="AA13" s="58"/>
      <c r="AB13" s="58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59"/>
    </row>
    <row r="14" spans="1:62" x14ac:dyDescent="0.15">
      <c r="A14" s="57"/>
      <c r="B14" s="425" t="s">
        <v>21</v>
      </c>
      <c r="C14" s="426"/>
      <c r="D14" s="425"/>
      <c r="E14" s="425"/>
      <c r="F14" s="425"/>
      <c r="G14" s="425"/>
      <c r="H14" s="527" t="e">
        <f>VLOOKUP($BE$5,source_honoraires!$E$10:$V$351,source_honoraires!$I$6,FALSE)</f>
        <v>#N/A</v>
      </c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9"/>
      <c r="V14" s="57"/>
      <c r="W14" s="58" t="s">
        <v>121</v>
      </c>
      <c r="X14" s="58"/>
      <c r="Y14" s="58"/>
      <c r="Z14" s="58"/>
      <c r="AA14" s="58"/>
      <c r="AB14" s="58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9"/>
    </row>
    <row r="15" spans="1:62" ht="2.25" customHeight="1" x14ac:dyDescent="0.15">
      <c r="A15" s="57"/>
      <c r="B15" s="425"/>
      <c r="C15" s="426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59"/>
      <c r="V15" s="57"/>
      <c r="W15" s="58"/>
      <c r="X15" s="58"/>
      <c r="Y15" s="58"/>
      <c r="Z15" s="58"/>
      <c r="AA15" s="58"/>
      <c r="AB15" s="58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59"/>
    </row>
    <row r="16" spans="1:62" x14ac:dyDescent="0.15">
      <c r="A16" s="57"/>
      <c r="B16" s="425" t="s">
        <v>8</v>
      </c>
      <c r="C16" s="426"/>
      <c r="D16" s="527" t="e">
        <f>VLOOKUP($BE$5,source_honoraires!$E$10:$V$351,source_honoraires!$K$6,FALSE)</f>
        <v>#N/A</v>
      </c>
      <c r="E16" s="527"/>
      <c r="F16" s="527"/>
      <c r="G16" s="527"/>
      <c r="H16" s="425" t="s">
        <v>18</v>
      </c>
      <c r="I16" s="527" t="e">
        <f>VLOOKUP($BE$5,source_honoraires!$E$10:$V$351,source_honoraires!$L$6,FALSE)</f>
        <v>#N/A</v>
      </c>
      <c r="J16" s="527"/>
      <c r="K16" s="433"/>
      <c r="L16" s="425" t="s">
        <v>15</v>
      </c>
      <c r="M16" s="425"/>
      <c r="N16" s="527" t="e">
        <f>VLOOKUP($BE$5,source_honoraires!$E$10:$V$351,source_honoraires!$M$6,FALSE)</f>
        <v>#N/A</v>
      </c>
      <c r="O16" s="527"/>
      <c r="P16" s="527"/>
      <c r="Q16" s="527"/>
      <c r="R16" s="527"/>
      <c r="S16" s="527"/>
      <c r="T16" s="527"/>
      <c r="U16" s="59"/>
      <c r="V16" s="57"/>
      <c r="W16" s="58" t="s">
        <v>120</v>
      </c>
      <c r="X16" s="58"/>
      <c r="Y16" s="58"/>
      <c r="Z16" s="58"/>
      <c r="AA16" s="58"/>
      <c r="AB16" s="58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9"/>
    </row>
    <row r="17" spans="1:62" ht="2.25" customHeight="1" x14ac:dyDescent="0.15">
      <c r="A17" s="57"/>
      <c r="B17" s="425"/>
      <c r="C17" s="426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59"/>
      <c r="V17" s="57"/>
      <c r="W17" s="58"/>
      <c r="X17" s="58"/>
      <c r="Y17" s="58"/>
      <c r="Z17" s="58"/>
      <c r="AA17" s="58"/>
      <c r="AB17" s="58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59"/>
    </row>
    <row r="18" spans="1:62" x14ac:dyDescent="0.15">
      <c r="A18" s="57"/>
      <c r="B18" s="425" t="s">
        <v>161</v>
      </c>
      <c r="C18" s="426"/>
      <c r="D18" s="425"/>
      <c r="E18" s="425"/>
      <c r="F18" s="425"/>
      <c r="G18" s="425"/>
      <c r="H18" s="527"/>
      <c r="I18" s="527"/>
      <c r="J18" s="527"/>
      <c r="K18" s="527"/>
      <c r="L18" s="527"/>
      <c r="M18" s="527"/>
      <c r="N18" s="425" t="s">
        <v>115</v>
      </c>
      <c r="O18" s="426"/>
      <c r="P18" s="425"/>
      <c r="Q18" s="425"/>
      <c r="R18" s="425"/>
      <c r="S18" s="528"/>
      <c r="T18" s="528"/>
      <c r="U18" s="59"/>
      <c r="V18" s="57"/>
      <c r="W18" s="58" t="s">
        <v>123</v>
      </c>
      <c r="X18" s="58"/>
      <c r="Y18" s="58"/>
      <c r="Z18" s="58"/>
      <c r="AA18" s="58"/>
      <c r="AB18" s="58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9"/>
    </row>
    <row r="19" spans="1:62" ht="2.25" customHeight="1" x14ac:dyDescent="0.15">
      <c r="A19" s="57"/>
      <c r="B19" s="425"/>
      <c r="C19" s="426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59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</row>
    <row r="20" spans="1:62" x14ac:dyDescent="0.15">
      <c r="A20" s="57"/>
      <c r="B20" s="425" t="s">
        <v>116</v>
      </c>
      <c r="C20" s="426"/>
      <c r="D20" s="425"/>
      <c r="E20" s="425"/>
      <c r="F20" s="425"/>
      <c r="G20" s="425"/>
      <c r="H20" s="425"/>
      <c r="I20" s="425" t="s">
        <v>27</v>
      </c>
      <c r="J20" s="434" t="e">
        <f>IF(VLOOKUP($BE$5,source_honoraires!$E$10:$V$351,source_honoraires!$O$6,FALSE)&lt;10,"0"&amp;VLOOKUP($BE$5,source_honoraires!$E$10:$V$351,source_honoraires!$O$6,FALSE),VLOOKUP($BE$5,source_honoraires!$E$10:$V$351,source_honoraires!$O$6,FALSE))</f>
        <v>#N/A</v>
      </c>
      <c r="K20" s="435" t="e">
        <f>IF(VLOOKUP($BE$5,source_honoraires!$E$10:$V$351,source_honoraires!$P$6,FALSE)&lt;10,"0"&amp;VLOOKUP($BE$5,source_honoraires!$E$10:$V$351,source_honoraires!$P$6,FALSE),VLOOKUP($BE$5,source_honoraires!$E$10:$V$351,source_honoraires!$P$6,FALSE))</f>
        <v>#N/A</v>
      </c>
      <c r="L20" s="430" t="s">
        <v>117</v>
      </c>
      <c r="M20" s="434" t="e">
        <f>VLOOKUP($BE$5,source_honoraires!$E$10:$V$351,source_honoraires!$Q$6,FALSE)</f>
        <v>#N/A</v>
      </c>
      <c r="N20" s="435" t="e">
        <f>VLOOKUP($BE$5,source_honoraires!$E$10:$V$351,source_honoraires!$R$6,FALSE)</f>
        <v>#N/A</v>
      </c>
      <c r="O20" s="436" t="s">
        <v>66</v>
      </c>
      <c r="P20" s="425"/>
      <c r="Q20" s="425"/>
      <c r="R20" s="425"/>
      <c r="S20" s="425"/>
      <c r="T20" s="425"/>
      <c r="U20" s="59"/>
      <c r="V20" s="57"/>
      <c r="W20" s="58" t="s">
        <v>8</v>
      </c>
      <c r="X20" s="529"/>
      <c r="Y20" s="529"/>
      <c r="Z20" s="529"/>
      <c r="AA20" s="529"/>
      <c r="AB20" s="529"/>
      <c r="AC20" s="58" t="s">
        <v>18</v>
      </c>
      <c r="AD20" s="526"/>
      <c r="AE20" s="526"/>
      <c r="AF20" s="526"/>
      <c r="AG20" s="526"/>
      <c r="AH20" s="526"/>
      <c r="AI20" s="58" t="s">
        <v>15</v>
      </c>
      <c r="AJ20" s="58"/>
      <c r="AK20" s="526"/>
      <c r="AL20" s="526"/>
      <c r="AM20" s="526"/>
      <c r="AN20" s="526"/>
      <c r="AO20" s="526"/>
      <c r="AP20" s="526"/>
      <c r="AQ20" s="526"/>
      <c r="AR20" s="526"/>
      <c r="AS20" s="59"/>
    </row>
    <row r="21" spans="1:62" ht="5.25" customHeight="1" x14ac:dyDescent="0.15">
      <c r="A21" s="60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62"/>
      <c r="V21" s="60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2"/>
    </row>
    <row r="23" spans="1:62" s="53" customFormat="1" ht="15" customHeight="1" x14ac:dyDescent="0.15">
      <c r="A23" s="530" t="s">
        <v>119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64"/>
      <c r="W23" s="64"/>
      <c r="X23" s="64"/>
      <c r="Y23" s="64"/>
      <c r="Z23" s="64"/>
      <c r="AA23" s="64"/>
      <c r="AB23" s="64"/>
      <c r="AC23" s="64"/>
      <c r="AD23" s="64"/>
      <c r="AE23" s="532" t="s">
        <v>12</v>
      </c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4"/>
      <c r="BF23" s="350"/>
      <c r="BJ23" s="350"/>
    </row>
    <row r="24" spans="1:62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32" t="s">
        <v>22</v>
      </c>
      <c r="AF24" s="533"/>
      <c r="AG24" s="533"/>
      <c r="AH24" s="533"/>
      <c r="AI24" s="533"/>
      <c r="AJ24" s="533"/>
      <c r="AK24" s="534"/>
      <c r="AL24" s="532" t="s">
        <v>23</v>
      </c>
      <c r="AM24" s="533"/>
      <c r="AN24" s="533"/>
      <c r="AO24" s="533"/>
      <c r="AP24" s="533"/>
      <c r="AQ24" s="533"/>
      <c r="AR24" s="533"/>
      <c r="AS24" s="534"/>
    </row>
    <row r="25" spans="1:62" ht="20.25" customHeight="1" x14ac:dyDescent="0.15">
      <c r="A25" s="57"/>
      <c r="B25" s="70" t="s">
        <v>124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</row>
    <row r="26" spans="1:62" ht="15" x14ac:dyDescent="0.15">
      <c r="A26" s="57"/>
      <c r="B26" s="70" t="s">
        <v>125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</row>
    <row r="27" spans="1:62" x14ac:dyDescent="0.15">
      <c r="A27" s="57"/>
      <c r="B27" s="71" t="s">
        <v>126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36"/>
      <c r="AF27" s="537"/>
      <c r="AG27" s="537"/>
      <c r="AH27" s="537"/>
      <c r="AI27" s="537"/>
      <c r="AJ27" s="537"/>
      <c r="AK27" s="538"/>
      <c r="AL27" s="536"/>
      <c r="AM27" s="537"/>
      <c r="AN27" s="537"/>
      <c r="AO27" s="537"/>
      <c r="AP27" s="537"/>
      <c r="AQ27" s="537"/>
      <c r="AR27" s="537"/>
      <c r="AS27" s="538"/>
    </row>
    <row r="28" spans="1:62" x14ac:dyDescent="0.15">
      <c r="A28" s="57"/>
      <c r="B28" s="71" t="s">
        <v>127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39"/>
      <c r="AF28" s="540"/>
      <c r="AG28" s="540"/>
      <c r="AH28" s="540"/>
      <c r="AI28" s="540"/>
      <c r="AJ28" s="540"/>
      <c r="AK28" s="541"/>
      <c r="AL28" s="539"/>
      <c r="AM28" s="540"/>
      <c r="AN28" s="540"/>
      <c r="AO28" s="540"/>
      <c r="AP28" s="540"/>
      <c r="AQ28" s="540"/>
      <c r="AR28" s="540"/>
      <c r="AS28" s="541"/>
    </row>
    <row r="29" spans="1:62" x14ac:dyDescent="0.15">
      <c r="A29" s="57"/>
      <c r="B29" s="71" t="s">
        <v>142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39"/>
      <c r="AF29" s="540"/>
      <c r="AG29" s="540"/>
      <c r="AH29" s="540"/>
      <c r="AI29" s="540"/>
      <c r="AJ29" s="540"/>
      <c r="AK29" s="541"/>
      <c r="AL29" s="539"/>
      <c r="AM29" s="540"/>
      <c r="AN29" s="540"/>
      <c r="AO29" s="540"/>
      <c r="AP29" s="540"/>
      <c r="AQ29" s="540"/>
      <c r="AR29" s="540"/>
      <c r="AS29" s="541"/>
    </row>
    <row r="30" spans="1:62" ht="7.5" customHeight="1" x14ac:dyDescent="0.15">
      <c r="A30" s="57"/>
      <c r="B30" s="58"/>
      <c r="C30" s="7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42"/>
      <c r="AF30" s="543"/>
      <c r="AG30" s="543"/>
      <c r="AH30" s="543"/>
      <c r="AI30" s="543"/>
      <c r="AJ30" s="543"/>
      <c r="AK30" s="544"/>
      <c r="AL30" s="542"/>
      <c r="AM30" s="543"/>
      <c r="AN30" s="543"/>
      <c r="AO30" s="543"/>
      <c r="AP30" s="543"/>
      <c r="AQ30" s="543"/>
      <c r="AR30" s="543"/>
      <c r="AS30" s="544"/>
    </row>
    <row r="31" spans="1:62" s="51" customFormat="1" ht="15" x14ac:dyDescent="0.15">
      <c r="A31" s="72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110" t="s">
        <v>179</v>
      </c>
      <c r="Q31" s="111" t="str">
        <f>RIGHT(Z6,2)</f>
        <v>0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BF31" s="352"/>
      <c r="BJ31" s="352"/>
    </row>
    <row r="32" spans="1:62" s="52" customFormat="1" ht="15" x14ac:dyDescent="0.1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 t="s">
        <v>136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546"/>
      <c r="AF32" s="546"/>
      <c r="AG32" s="546"/>
      <c r="AH32" s="546"/>
      <c r="AI32" s="546"/>
      <c r="AJ32" s="546"/>
      <c r="AK32" s="546"/>
      <c r="AL32" s="546"/>
      <c r="AM32" s="546"/>
      <c r="AN32" s="546"/>
      <c r="AO32" s="546"/>
      <c r="AP32" s="546"/>
      <c r="AQ32" s="546"/>
      <c r="AR32" s="546"/>
      <c r="AS32" s="546"/>
      <c r="BF32" s="353"/>
      <c r="BJ32" s="353"/>
    </row>
    <row r="33" spans="1:62" s="51" customFormat="1" ht="15" x14ac:dyDescent="0.15">
      <c r="A33" s="72"/>
      <c r="B33" s="70"/>
      <c r="C33" s="70"/>
      <c r="D33" s="70" t="s">
        <v>132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BF33" s="352"/>
      <c r="BJ33" s="352"/>
    </row>
    <row r="34" spans="1:62" s="51" customFormat="1" ht="15" x14ac:dyDescent="0.15">
      <c r="A34" s="72"/>
      <c r="B34" s="70"/>
      <c r="C34" s="70"/>
      <c r="D34" s="70"/>
      <c r="E34" s="70"/>
      <c r="F34" s="70"/>
      <c r="G34" s="70"/>
      <c r="H34" s="66" t="s">
        <v>128</v>
      </c>
      <c r="I34" s="70" t="s">
        <v>16</v>
      </c>
      <c r="J34" s="70"/>
      <c r="K34" s="70"/>
      <c r="L34" s="70"/>
      <c r="M34" s="70"/>
      <c r="N34" s="70"/>
      <c r="O34" s="70"/>
      <c r="P34" s="70"/>
      <c r="Q34" s="70"/>
      <c r="R34" s="549">
        <v>0.06</v>
      </c>
      <c r="S34" s="549"/>
      <c r="T34" s="70" t="s">
        <v>131</v>
      </c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535"/>
      <c r="AF34" s="535"/>
      <c r="AG34" s="535"/>
      <c r="AH34" s="535"/>
      <c r="AI34" s="535"/>
      <c r="AJ34" s="535"/>
      <c r="AK34" s="535"/>
      <c r="AL34" s="550"/>
      <c r="AM34" s="551"/>
      <c r="AN34" s="551"/>
      <c r="AO34" s="551"/>
      <c r="AP34" s="551"/>
      <c r="AQ34" s="551"/>
      <c r="AR34" s="551"/>
      <c r="AS34" s="552"/>
      <c r="BF34" s="352"/>
      <c r="BJ34" s="352"/>
    </row>
    <row r="35" spans="1:62" s="51" customFormat="1" ht="15" x14ac:dyDescent="0.15">
      <c r="A35" s="72"/>
      <c r="B35" s="70"/>
      <c r="C35" s="70"/>
      <c r="D35" s="70"/>
      <c r="E35" s="70"/>
      <c r="F35" s="70"/>
      <c r="G35" s="70"/>
      <c r="H35" s="66" t="s">
        <v>128</v>
      </c>
      <c r="I35" s="70" t="s">
        <v>129</v>
      </c>
      <c r="J35" s="70"/>
      <c r="K35" s="70"/>
      <c r="L35" s="70"/>
      <c r="M35" s="70"/>
      <c r="N35" s="70"/>
      <c r="O35" s="70"/>
      <c r="P35" s="70"/>
      <c r="Q35" s="70"/>
      <c r="R35" s="549">
        <v>0.05</v>
      </c>
      <c r="S35" s="549"/>
      <c r="T35" s="70" t="s">
        <v>131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535"/>
      <c r="AF35" s="535"/>
      <c r="AG35" s="535"/>
      <c r="AH35" s="535"/>
      <c r="AI35" s="535"/>
      <c r="AJ35" s="535"/>
      <c r="AK35" s="535"/>
      <c r="AL35" s="553"/>
      <c r="AM35" s="547"/>
      <c r="AN35" s="547"/>
      <c r="AO35" s="547"/>
      <c r="AP35" s="547"/>
      <c r="AQ35" s="547"/>
      <c r="AR35" s="547"/>
      <c r="AS35" s="548"/>
      <c r="BF35" s="352"/>
      <c r="BJ35" s="352"/>
    </row>
    <row r="36" spans="1:62" s="51" customFormat="1" ht="15" x14ac:dyDescent="0.15">
      <c r="A36" s="72"/>
      <c r="B36" s="70"/>
      <c r="C36" s="70"/>
      <c r="D36" s="70"/>
      <c r="E36" s="70"/>
      <c r="F36" s="70"/>
      <c r="G36" s="70"/>
      <c r="H36" s="66" t="s">
        <v>128</v>
      </c>
      <c r="I36" s="70" t="s">
        <v>17</v>
      </c>
      <c r="J36" s="70"/>
      <c r="K36" s="70"/>
      <c r="L36" s="70"/>
      <c r="M36" s="70"/>
      <c r="N36" s="70"/>
      <c r="O36" s="70"/>
      <c r="P36" s="70"/>
      <c r="Q36" s="70"/>
      <c r="R36" s="549">
        <v>0.05</v>
      </c>
      <c r="S36" s="549"/>
      <c r="T36" s="70" t="s">
        <v>131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535"/>
      <c r="AF36" s="535"/>
      <c r="AG36" s="535"/>
      <c r="AH36" s="535"/>
      <c r="AI36" s="535"/>
      <c r="AJ36" s="535"/>
      <c r="AK36" s="535"/>
      <c r="AL36" s="553"/>
      <c r="AM36" s="547"/>
      <c r="AN36" s="547"/>
      <c r="AO36" s="547"/>
      <c r="AP36" s="547"/>
      <c r="AQ36" s="547"/>
      <c r="AR36" s="547"/>
      <c r="AS36" s="548"/>
      <c r="BF36" s="352"/>
      <c r="BJ36" s="352"/>
    </row>
    <row r="37" spans="1:62" s="51" customFormat="1" ht="15" x14ac:dyDescent="0.15">
      <c r="A37" s="72"/>
      <c r="B37" s="70"/>
      <c r="C37" s="70"/>
      <c r="D37" s="70"/>
      <c r="E37" s="70"/>
      <c r="F37" s="70"/>
      <c r="G37" s="70"/>
      <c r="H37" s="66" t="s">
        <v>128</v>
      </c>
      <c r="I37" s="70" t="s">
        <v>130</v>
      </c>
      <c r="J37" s="70"/>
      <c r="K37" s="70"/>
      <c r="L37" s="70"/>
      <c r="M37" s="70"/>
      <c r="N37" s="70"/>
      <c r="O37" s="70"/>
      <c r="P37" s="70"/>
      <c r="Q37" s="70"/>
      <c r="R37" s="549">
        <v>0.25</v>
      </c>
      <c r="S37" s="549"/>
      <c r="T37" s="70" t="s">
        <v>131</v>
      </c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535"/>
      <c r="AF37" s="535"/>
      <c r="AG37" s="535"/>
      <c r="AH37" s="535"/>
      <c r="AI37" s="535"/>
      <c r="AJ37" s="535"/>
      <c r="AK37" s="535"/>
      <c r="AL37" s="553"/>
      <c r="AM37" s="547"/>
      <c r="AN37" s="547"/>
      <c r="AO37" s="547"/>
      <c r="AP37" s="547"/>
      <c r="AQ37" s="547"/>
      <c r="AR37" s="547"/>
      <c r="AS37" s="548"/>
      <c r="BF37" s="352"/>
      <c r="BJ37" s="352"/>
    </row>
    <row r="38" spans="1:62" s="51" customFormat="1" ht="15" x14ac:dyDescent="0.15">
      <c r="A38" s="72"/>
      <c r="B38" s="70"/>
      <c r="C38" s="70"/>
      <c r="D38" s="70"/>
      <c r="E38" s="70"/>
      <c r="F38" s="70"/>
      <c r="G38" s="70"/>
      <c r="H38" s="70"/>
      <c r="I38" s="58" t="s">
        <v>133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535"/>
      <c r="AF38" s="535"/>
      <c r="AG38" s="535"/>
      <c r="AH38" s="535"/>
      <c r="AI38" s="535"/>
      <c r="AJ38" s="535"/>
      <c r="AK38" s="535"/>
      <c r="AL38" s="553"/>
      <c r="AM38" s="547"/>
      <c r="AN38" s="547"/>
      <c r="AO38" s="547"/>
      <c r="AP38" s="547"/>
      <c r="AQ38" s="547"/>
      <c r="AR38" s="547"/>
      <c r="AS38" s="548"/>
      <c r="BF38" s="352"/>
      <c r="BJ38" s="352"/>
    </row>
    <row r="39" spans="1:62" s="51" customFormat="1" ht="15" x14ac:dyDescent="0.15">
      <c r="A39" s="72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535"/>
      <c r="AF39" s="535"/>
      <c r="AG39" s="535"/>
      <c r="AH39" s="535"/>
      <c r="AI39" s="535"/>
      <c r="AJ39" s="535"/>
      <c r="AK39" s="535"/>
      <c r="AL39" s="553"/>
      <c r="AM39" s="547"/>
      <c r="AN39" s="547"/>
      <c r="AO39" s="547"/>
      <c r="AP39" s="547"/>
      <c r="AQ39" s="547"/>
      <c r="AR39" s="547"/>
      <c r="AS39" s="548"/>
      <c r="BF39" s="352"/>
      <c r="BJ39" s="352"/>
    </row>
    <row r="40" spans="1:62" s="51" customFormat="1" ht="15" x14ac:dyDescent="0.15">
      <c r="A40" s="72"/>
      <c r="B40" s="70"/>
      <c r="C40" s="70"/>
      <c r="D40" s="70" t="s">
        <v>134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5" t="s">
        <v>135</v>
      </c>
      <c r="AE40" s="535"/>
      <c r="AF40" s="535"/>
      <c r="AG40" s="535"/>
      <c r="AH40" s="535"/>
      <c r="AI40" s="535"/>
      <c r="AJ40" s="535"/>
      <c r="AK40" s="535"/>
      <c r="AL40" s="553"/>
      <c r="AM40" s="547"/>
      <c r="AN40" s="547"/>
      <c r="AO40" s="547"/>
      <c r="AP40" s="547"/>
      <c r="AQ40" s="547"/>
      <c r="AR40" s="547"/>
      <c r="AS40" s="548"/>
      <c r="BF40" s="352"/>
      <c r="BJ40" s="352"/>
    </row>
    <row r="41" spans="1:62" s="51" customFormat="1" ht="15" x14ac:dyDescent="0.15">
      <c r="A41" s="7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8"/>
      <c r="BF41" s="352"/>
      <c r="BJ41" s="352"/>
    </row>
    <row r="42" spans="1:62" s="51" customFormat="1" ht="16" thickBot="1" x14ac:dyDescent="0.2">
      <c r="A42" s="72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4" t="s">
        <v>137</v>
      </c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83"/>
      <c r="AF42" s="83"/>
      <c r="AG42" s="83"/>
      <c r="AH42" s="554">
        <f>SUM(AE32:AK40,AL32)</f>
        <v>0</v>
      </c>
      <c r="AI42" s="554"/>
      <c r="AJ42" s="554"/>
      <c r="AK42" s="554"/>
      <c r="AL42" s="554"/>
      <c r="AM42" s="554"/>
      <c r="AN42" s="554"/>
      <c r="AO42" s="554"/>
      <c r="AP42" s="83"/>
      <c r="AQ42" s="83"/>
      <c r="AR42" s="83"/>
      <c r="AS42" s="84"/>
      <c r="BF42" s="352"/>
      <c r="BJ42" s="352"/>
    </row>
    <row r="43" spans="1:62" s="51" customFormat="1" ht="16" thickTop="1" x14ac:dyDescent="0.15">
      <c r="A43" s="72"/>
      <c r="B43" s="70"/>
      <c r="C43" s="70"/>
      <c r="D43" s="70" t="s">
        <v>138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83"/>
      <c r="AF43" s="83"/>
      <c r="AG43" s="83"/>
      <c r="AH43" s="555"/>
      <c r="AI43" s="555"/>
      <c r="AJ43" s="555"/>
      <c r="AK43" s="555"/>
      <c r="AL43" s="555"/>
      <c r="AM43" s="555"/>
      <c r="AN43" s="555"/>
      <c r="AO43" s="555"/>
      <c r="AP43" s="83"/>
      <c r="AQ43" s="83"/>
      <c r="AR43" s="83"/>
      <c r="AS43" s="84"/>
      <c r="BF43" s="352"/>
      <c r="BJ43" s="352"/>
    </row>
    <row r="44" spans="1:62" s="51" customFormat="1" ht="16" thickBot="1" x14ac:dyDescent="0.2">
      <c r="A44" s="72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7" t="s">
        <v>139</v>
      </c>
      <c r="AA44" s="70"/>
      <c r="AB44" s="70"/>
      <c r="AC44" s="70"/>
      <c r="AD44" s="70"/>
      <c r="AE44" s="83"/>
      <c r="AF44" s="83"/>
      <c r="AG44" s="83"/>
      <c r="AH44" s="554">
        <f>AH42-AH43</f>
        <v>0</v>
      </c>
      <c r="AI44" s="554"/>
      <c r="AJ44" s="554"/>
      <c r="AK44" s="554"/>
      <c r="AL44" s="554"/>
      <c r="AM44" s="554"/>
      <c r="AN44" s="554"/>
      <c r="AO44" s="554"/>
      <c r="AP44" s="83"/>
      <c r="AQ44" s="83"/>
      <c r="AR44" s="83"/>
      <c r="AS44" s="84"/>
      <c r="BF44" s="352"/>
      <c r="BJ44" s="352"/>
    </row>
    <row r="45" spans="1:62" s="51" customFormat="1" ht="16" thickTop="1" x14ac:dyDescent="0.15">
      <c r="A45" s="72"/>
      <c r="B45" s="70"/>
      <c r="C45" s="70"/>
      <c r="D45" s="70" t="s">
        <v>140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83"/>
      <c r="AF45" s="83"/>
      <c r="AG45" s="83"/>
      <c r="AH45" s="555"/>
      <c r="AI45" s="555"/>
      <c r="AJ45" s="555"/>
      <c r="AK45" s="555"/>
      <c r="AL45" s="555"/>
      <c r="AM45" s="555"/>
      <c r="AN45" s="555"/>
      <c r="AO45" s="555"/>
      <c r="AP45" s="83"/>
      <c r="AQ45" s="83"/>
      <c r="AR45" s="83"/>
      <c r="AS45" s="84"/>
      <c r="BF45" s="352"/>
      <c r="BJ45" s="352"/>
    </row>
    <row r="46" spans="1:62" s="51" customFormat="1" ht="8.25" customHeight="1" x14ac:dyDescent="0.15">
      <c r="A46" s="7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66"/>
      <c r="AI46" s="66"/>
      <c r="AJ46" s="66"/>
      <c r="AK46" s="66"/>
      <c r="AL46" s="66"/>
      <c r="AM46" s="66"/>
      <c r="AN46" s="66"/>
      <c r="AO46" s="66"/>
      <c r="AP46" s="70"/>
      <c r="AQ46" s="70"/>
      <c r="AR46" s="70"/>
      <c r="AS46" s="76"/>
      <c r="BF46" s="352"/>
      <c r="BJ46" s="352"/>
    </row>
    <row r="47" spans="1:62" s="51" customFormat="1" ht="15" x14ac:dyDescent="0.15">
      <c r="A47" s="67"/>
      <c r="B47" s="78" t="s">
        <v>141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9"/>
      <c r="BF47" s="352"/>
      <c r="BJ47" s="352"/>
    </row>
    <row r="48" spans="1:62" s="51" customFormat="1" ht="15" x14ac:dyDescent="0.15">
      <c r="BF48" s="352"/>
      <c r="BJ48" s="352"/>
    </row>
    <row r="49" spans="1:62" s="51" customFormat="1" ht="36.75" customHeight="1" x14ac:dyDescent="0.15">
      <c r="A49" s="556" t="s">
        <v>145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8"/>
      <c r="AE49" s="559" t="s">
        <v>144</v>
      </c>
      <c r="AF49" s="560"/>
      <c r="AG49" s="560"/>
      <c r="AH49" s="560"/>
      <c r="AI49" s="560"/>
      <c r="AJ49" s="560"/>
      <c r="AK49" s="561"/>
      <c r="AL49" s="559" t="s">
        <v>143</v>
      </c>
      <c r="AM49" s="560"/>
      <c r="AN49" s="560"/>
      <c r="AO49" s="560"/>
      <c r="AP49" s="560"/>
      <c r="AQ49" s="560"/>
      <c r="AR49" s="560"/>
      <c r="AS49" s="561"/>
      <c r="BF49" s="352"/>
      <c r="BJ49" s="352"/>
    </row>
    <row r="50" spans="1:62" x14ac:dyDescent="0.15">
      <c r="A50" s="578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80"/>
      <c r="AE50" s="569" t="s">
        <v>206</v>
      </c>
      <c r="AF50" s="570"/>
      <c r="AG50" s="570"/>
      <c r="AH50" s="570"/>
      <c r="AI50" s="570"/>
      <c r="AJ50" s="570"/>
      <c r="AK50" s="571"/>
      <c r="AL50" s="572"/>
      <c r="AM50" s="573"/>
      <c r="AN50" s="573"/>
      <c r="AO50" s="573"/>
      <c r="AP50" s="573"/>
      <c r="AQ50" s="573"/>
      <c r="AR50" s="573"/>
      <c r="AS50" s="574"/>
    </row>
    <row r="51" spans="1:62" x14ac:dyDescent="0.15">
      <c r="A51" s="581"/>
      <c r="B51" s="582"/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3"/>
      <c r="AE51" s="569" t="s">
        <v>207</v>
      </c>
      <c r="AF51" s="570"/>
      <c r="AG51" s="570"/>
      <c r="AH51" s="570"/>
      <c r="AI51" s="570"/>
      <c r="AJ51" s="570"/>
      <c r="AK51" s="571"/>
      <c r="AL51" s="575"/>
      <c r="AM51" s="576"/>
      <c r="AN51" s="576"/>
      <c r="AO51" s="576"/>
      <c r="AP51" s="576"/>
      <c r="AQ51" s="576"/>
      <c r="AR51" s="576"/>
      <c r="AS51" s="577"/>
    </row>
    <row r="52" spans="1:62" x14ac:dyDescent="0.15">
      <c r="A52" s="581"/>
      <c r="B52" s="582"/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  <c r="AA52" s="582"/>
      <c r="AB52" s="582"/>
      <c r="AC52" s="582"/>
      <c r="AD52" s="583"/>
      <c r="AE52" s="569" t="s">
        <v>209</v>
      </c>
      <c r="AF52" s="570"/>
      <c r="AG52" s="570"/>
      <c r="AH52" s="570"/>
      <c r="AI52" s="570"/>
      <c r="AJ52" s="570"/>
      <c r="AK52" s="571"/>
      <c r="AL52" s="575"/>
      <c r="AM52" s="576"/>
      <c r="AN52" s="576"/>
      <c r="AO52" s="576"/>
      <c r="AP52" s="576"/>
      <c r="AQ52" s="576"/>
      <c r="AR52" s="576"/>
      <c r="AS52" s="577"/>
    </row>
    <row r="53" spans="1:62" x14ac:dyDescent="0.15">
      <c r="A53" s="581"/>
      <c r="B53" s="582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3"/>
      <c r="AE53" s="484" t="s">
        <v>208</v>
      </c>
      <c r="AF53" s="485"/>
      <c r="AG53" s="485"/>
      <c r="AH53" s="485"/>
      <c r="AI53" s="485"/>
      <c r="AJ53" s="485"/>
      <c r="AK53" s="486"/>
      <c r="AL53" s="575"/>
      <c r="AM53" s="576"/>
      <c r="AN53" s="576"/>
      <c r="AO53" s="576"/>
      <c r="AP53" s="576"/>
      <c r="AQ53" s="576"/>
      <c r="AR53" s="576"/>
      <c r="AS53" s="577"/>
    </row>
    <row r="54" spans="1:62" ht="15" x14ac:dyDescent="0.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79" t="s">
        <v>136</v>
      </c>
      <c r="U54" s="61"/>
      <c r="V54" s="61"/>
      <c r="W54" s="61"/>
      <c r="X54" s="61"/>
      <c r="Y54" s="61"/>
      <c r="Z54" s="61"/>
      <c r="AA54" s="61"/>
      <c r="AB54" s="61"/>
      <c r="AC54" s="61"/>
      <c r="AD54" s="62"/>
      <c r="AE54" s="562"/>
      <c r="AF54" s="562"/>
      <c r="AG54" s="562"/>
      <c r="AH54" s="562"/>
      <c r="AI54" s="562"/>
      <c r="AJ54" s="562"/>
      <c r="AK54" s="563"/>
      <c r="AL54" s="564">
        <f>SUM(AL50:AS53)</f>
        <v>0</v>
      </c>
      <c r="AM54" s="565"/>
      <c r="AN54" s="565"/>
      <c r="AO54" s="565"/>
      <c r="AP54" s="565"/>
      <c r="AQ54" s="565"/>
      <c r="AR54" s="565"/>
      <c r="AS54" s="565"/>
    </row>
    <row r="55" spans="1:62" x14ac:dyDescent="0.15">
      <c r="T55" s="58"/>
      <c r="U55" s="58"/>
      <c r="V55" s="58"/>
      <c r="W55" s="58"/>
    </row>
    <row r="56" spans="1:62" ht="15" x14ac:dyDescent="0.15">
      <c r="A56" s="566" t="s">
        <v>146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8"/>
    </row>
    <row r="57" spans="1:62" ht="31.5" customHeight="1" x14ac:dyDescent="0.15">
      <c r="A57" s="80"/>
      <c r="B57" s="482" t="s">
        <v>147</v>
      </c>
      <c r="C57" s="584" t="s">
        <v>160</v>
      </c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5"/>
      <c r="AE57" s="590">
        <f>IFERROR(VLOOKUP(AT57,source_honoraires!$D$10:$V$158,source_honoraires!$T$7,FALSE),0)</f>
        <v>0</v>
      </c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90"/>
      <c r="AS57" s="590"/>
      <c r="AT57" s="2" t="str">
        <f>$BE$5&amp;"A"</f>
        <v>A</v>
      </c>
    </row>
    <row r="58" spans="1:62" ht="31.5" customHeight="1" x14ac:dyDescent="0.15">
      <c r="A58" s="80"/>
      <c r="B58" s="482" t="s">
        <v>148</v>
      </c>
      <c r="C58" s="584" t="s">
        <v>149</v>
      </c>
      <c r="D58" s="584"/>
      <c r="E58" s="584"/>
      <c r="F58" s="584"/>
      <c r="G58" s="584"/>
      <c r="H58" s="584"/>
      <c r="I58" s="584"/>
      <c r="J58" s="584"/>
      <c r="K58" s="584"/>
      <c r="L58" s="584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584"/>
      <c r="AD58" s="483"/>
      <c r="AE58" s="590">
        <f>IFERROR(VLOOKUP(AT58,source_honoraires!$D$10:$V$158,source_honoraires!$T$7,FALSE),0)</f>
        <v>0</v>
      </c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90"/>
      <c r="AS58" s="590"/>
      <c r="AT58" s="2" t="str">
        <f>$BE$5&amp;"B"</f>
        <v>B</v>
      </c>
    </row>
    <row r="59" spans="1:62" ht="31.5" customHeight="1" x14ac:dyDescent="0.15">
      <c r="A59" s="80"/>
      <c r="B59" s="482" t="s">
        <v>150</v>
      </c>
      <c r="C59" s="591" t="s">
        <v>151</v>
      </c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3"/>
      <c r="AE59" s="590" t="e">
        <f>VLOOKUP($BE$5,source_honoraires!$E$10:$X$351,source_honoraires!$X$6,FALSE)</f>
        <v>#N/A</v>
      </c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90"/>
      <c r="AS59" s="590"/>
      <c r="AT59" s="2" t="str">
        <f>$BE$5&amp;"C"</f>
        <v>C</v>
      </c>
    </row>
    <row r="61" spans="1:62" ht="2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6"/>
    </row>
    <row r="62" spans="1:62" x14ac:dyDescent="0.15">
      <c r="A62" s="57"/>
      <c r="B62" s="58" t="s">
        <v>152</v>
      </c>
      <c r="C62" s="58"/>
      <c r="D62" s="58"/>
      <c r="E62" s="58"/>
      <c r="F62" s="58"/>
      <c r="G62" s="58"/>
      <c r="H62" s="58"/>
      <c r="I62" s="589">
        <f>paramètres!B12</f>
        <v>0</v>
      </c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9"/>
    </row>
    <row r="63" spans="1:62" ht="2.25" customHeight="1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9"/>
    </row>
    <row r="64" spans="1:62" x14ac:dyDescent="0.15">
      <c r="A64" s="57"/>
      <c r="B64" s="58" t="s">
        <v>153</v>
      </c>
      <c r="C64" s="58"/>
      <c r="D64" s="58"/>
      <c r="E64" s="58"/>
      <c r="F64" s="58"/>
      <c r="G64" s="343" t="str">
        <f>MID(paramètres!B18,1,1)</f>
        <v/>
      </c>
      <c r="H64" s="344" t="str">
        <f>MID(paramètres!B18,2,1)</f>
        <v/>
      </c>
      <c r="I64" s="344" t="str">
        <f>MID(paramètres!B18,3,1)</f>
        <v/>
      </c>
      <c r="J64" s="344" t="str">
        <f>MID(paramètres!B18,4,1)</f>
        <v/>
      </c>
      <c r="K64" s="344" t="str">
        <f>MID(paramètres!B18,5,1)</f>
        <v/>
      </c>
      <c r="L64" s="345" t="str">
        <f>MID(paramètres!B18,6,1)</f>
        <v/>
      </c>
      <c r="M64" s="346"/>
      <c r="N64" s="344" t="str">
        <f>RIGHT(paramètres!B18,1)</f>
        <v/>
      </c>
      <c r="O64" s="58"/>
      <c r="P64" s="58"/>
      <c r="Q64" s="58"/>
      <c r="R64" s="58"/>
      <c r="S64" s="58"/>
      <c r="T64" s="58"/>
      <c r="U64" s="58"/>
      <c r="V64" s="58"/>
      <c r="W64" s="58"/>
      <c r="X64" s="58" t="s">
        <v>155</v>
      </c>
      <c r="Y64" s="58"/>
      <c r="Z64" s="58"/>
      <c r="AA64" s="589">
        <f>paramètres!B30</f>
        <v>0</v>
      </c>
      <c r="AB64" s="589"/>
      <c r="AC64" s="589"/>
      <c r="AD64" s="589"/>
      <c r="AE64" s="589"/>
      <c r="AF64" s="589"/>
      <c r="AG64" s="589"/>
      <c r="AH64" s="589"/>
      <c r="AI64" s="589"/>
      <c r="AJ64" s="58"/>
      <c r="AK64" s="58"/>
      <c r="AL64" s="58"/>
      <c r="AM64" s="58"/>
      <c r="AN64" s="58"/>
      <c r="AO64" s="58"/>
      <c r="AP64" s="58"/>
      <c r="AQ64" s="58"/>
      <c r="AR64" s="58"/>
      <c r="AS64" s="59"/>
    </row>
    <row r="65" spans="1:45" ht="2.25" customHeight="1" x14ac:dyDescent="0.1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347"/>
      <c r="AB65" s="347"/>
      <c r="AC65" s="347"/>
      <c r="AD65" s="347"/>
      <c r="AE65" s="347"/>
      <c r="AF65" s="347"/>
      <c r="AG65" s="347"/>
      <c r="AH65" s="347"/>
      <c r="AI65" s="347"/>
      <c r="AJ65" s="58"/>
      <c r="AK65" s="58"/>
      <c r="AL65" s="58"/>
      <c r="AM65" s="58"/>
      <c r="AN65" s="58"/>
      <c r="AO65" s="58"/>
      <c r="AP65" s="58"/>
      <c r="AQ65" s="58"/>
      <c r="AR65" s="58"/>
      <c r="AS65" s="59"/>
    </row>
    <row r="66" spans="1:45" x14ac:dyDescent="0.15">
      <c r="A66" s="57"/>
      <c r="B66" s="58" t="s">
        <v>157</v>
      </c>
      <c r="C66" s="58"/>
      <c r="D66" s="58"/>
      <c r="E66" s="58"/>
      <c r="F66" s="58"/>
      <c r="G66" s="588">
        <f>paramètres!B26</f>
        <v>0</v>
      </c>
      <c r="H66" s="588"/>
      <c r="I66" s="588"/>
      <c r="J66" s="346"/>
      <c r="K66" s="346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 t="s">
        <v>15</v>
      </c>
      <c r="Y66" s="58"/>
      <c r="Z66" s="58"/>
      <c r="AA66" s="589">
        <f>paramètres!B28</f>
        <v>0</v>
      </c>
      <c r="AB66" s="589"/>
      <c r="AC66" s="589"/>
      <c r="AD66" s="589"/>
      <c r="AE66" s="589"/>
      <c r="AF66" s="589"/>
      <c r="AG66" s="589"/>
      <c r="AH66" s="589"/>
      <c r="AI66" s="589"/>
      <c r="AJ66" s="58"/>
      <c r="AK66" s="58"/>
      <c r="AL66" s="58"/>
      <c r="AM66" s="58"/>
      <c r="AN66" s="58"/>
      <c r="AO66" s="58"/>
      <c r="AP66" s="58"/>
      <c r="AQ66" s="58"/>
      <c r="AR66" s="58"/>
      <c r="AS66" s="59"/>
    </row>
    <row r="67" spans="1:45" ht="2.25" customHeight="1" x14ac:dyDescent="0.15">
      <c r="A67" s="57"/>
      <c r="B67" s="58"/>
      <c r="C67" s="58"/>
      <c r="D67" s="58"/>
      <c r="E67" s="58"/>
      <c r="F67" s="58"/>
      <c r="G67" s="346"/>
      <c r="H67" s="346"/>
      <c r="I67" s="346"/>
      <c r="J67" s="346"/>
      <c r="K67" s="346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347"/>
      <c r="AB67" s="347"/>
      <c r="AC67" s="347"/>
      <c r="AD67" s="347"/>
      <c r="AE67" s="347"/>
      <c r="AF67" s="347"/>
      <c r="AG67" s="347"/>
      <c r="AH67" s="347"/>
      <c r="AI67" s="347"/>
      <c r="AJ67" s="58"/>
      <c r="AK67" s="58"/>
      <c r="AL67" s="58"/>
      <c r="AM67" s="58"/>
      <c r="AN67" s="58"/>
      <c r="AO67" s="58"/>
      <c r="AP67" s="58"/>
      <c r="AQ67" s="58"/>
      <c r="AR67" s="58"/>
      <c r="AS67" s="59"/>
    </row>
    <row r="68" spans="1:45" x14ac:dyDescent="0.15">
      <c r="A68" s="57"/>
      <c r="B68" s="58" t="s">
        <v>154</v>
      </c>
      <c r="C68" s="58"/>
      <c r="D68" s="58"/>
      <c r="E68" s="58"/>
      <c r="F68" s="58"/>
      <c r="G68" s="588">
        <f>paramètres!B32</f>
        <v>0</v>
      </c>
      <c r="H68" s="588"/>
      <c r="I68" s="588"/>
      <c r="J68" s="588"/>
      <c r="K68" s="58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 t="s">
        <v>156</v>
      </c>
      <c r="Y68" s="58"/>
      <c r="Z68" s="58"/>
      <c r="AA68" s="589">
        <f>paramètres!B34</f>
        <v>0</v>
      </c>
      <c r="AB68" s="589"/>
      <c r="AC68" s="589"/>
      <c r="AD68" s="589"/>
      <c r="AE68" s="589"/>
      <c r="AF68" s="589"/>
      <c r="AG68" s="589"/>
      <c r="AH68" s="589"/>
      <c r="AI68" s="589"/>
      <c r="AJ68" s="58"/>
      <c r="AK68" s="58"/>
      <c r="AL68" s="58"/>
      <c r="AM68" s="58"/>
      <c r="AN68" s="58"/>
      <c r="AO68" s="58"/>
      <c r="AP68" s="58"/>
      <c r="AQ68" s="58"/>
      <c r="AR68" s="58"/>
      <c r="AS68" s="59"/>
    </row>
    <row r="69" spans="1:45" ht="2.25" customHeight="1" x14ac:dyDescent="0.1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2"/>
    </row>
    <row r="70" spans="1:45" ht="2.25" customHeight="1" x14ac:dyDescent="0.15"/>
    <row r="71" spans="1:45" x14ac:dyDescent="0.15">
      <c r="V71" s="2" t="s">
        <v>174</v>
      </c>
      <c r="X71" s="586">
        <f>paramètres!B28</f>
        <v>0</v>
      </c>
      <c r="Y71" s="586"/>
      <c r="Z71" s="586"/>
      <c r="AA71" s="586"/>
      <c r="AB71" s="586"/>
      <c r="AC71" s="586"/>
      <c r="AE71" s="2" t="s">
        <v>175</v>
      </c>
      <c r="AF71" s="587" t="str">
        <f>IF(paramètres!B22&lt;&gt;"",paramètres!B22,"")</f>
        <v/>
      </c>
      <c r="AG71" s="587"/>
      <c r="AH71" s="587"/>
      <c r="AI71" s="587"/>
      <c r="AJ71" s="587"/>
      <c r="AK71" s="587"/>
    </row>
    <row r="73" spans="1:45" ht="15" x14ac:dyDescent="0.15">
      <c r="AC73" s="51" t="s">
        <v>158</v>
      </c>
    </row>
  </sheetData>
  <mergeCells count="89">
    <mergeCell ref="X71:AC71"/>
    <mergeCell ref="AF71:AK71"/>
    <mergeCell ref="I62:AE62"/>
    <mergeCell ref="AA64:AI64"/>
    <mergeCell ref="G66:I66"/>
    <mergeCell ref="AA66:AI66"/>
    <mergeCell ref="G68:K68"/>
    <mergeCell ref="AA68:AI68"/>
    <mergeCell ref="C59:AD59"/>
    <mergeCell ref="AE59:AS59"/>
    <mergeCell ref="A52:AD52"/>
    <mergeCell ref="AE52:AK52"/>
    <mergeCell ref="AL52:AS52"/>
    <mergeCell ref="A53:AD53"/>
    <mergeCell ref="AL53:AS53"/>
    <mergeCell ref="AE54:AK54"/>
    <mergeCell ref="AL54:AS54"/>
    <mergeCell ref="A56:AS56"/>
    <mergeCell ref="C57:AD57"/>
    <mergeCell ref="AE57:AS57"/>
    <mergeCell ref="C58:AC58"/>
    <mergeCell ref="AE58:AS58"/>
    <mergeCell ref="A50:AD50"/>
    <mergeCell ref="AE50:AK50"/>
    <mergeCell ref="AL50:AS50"/>
    <mergeCell ref="A51:AD51"/>
    <mergeCell ref="AE51:AK51"/>
    <mergeCell ref="AL51:AS51"/>
    <mergeCell ref="AH42:AO42"/>
    <mergeCell ref="AH43:AO43"/>
    <mergeCell ref="AH44:AO44"/>
    <mergeCell ref="AH45:AO45"/>
    <mergeCell ref="A49:AD49"/>
    <mergeCell ref="AE49:AK49"/>
    <mergeCell ref="AL49:AS49"/>
    <mergeCell ref="AL41:AS41"/>
    <mergeCell ref="AE33:AK33"/>
    <mergeCell ref="AL33:AS33"/>
    <mergeCell ref="R34:S34"/>
    <mergeCell ref="AE34:AK34"/>
    <mergeCell ref="AL34:AS40"/>
    <mergeCell ref="R35:S35"/>
    <mergeCell ref="AE35:AK35"/>
    <mergeCell ref="R36:S36"/>
    <mergeCell ref="AE36:AK36"/>
    <mergeCell ref="R37:S37"/>
    <mergeCell ref="AE37:AK37"/>
    <mergeCell ref="AE38:AK38"/>
    <mergeCell ref="AE39:AK39"/>
    <mergeCell ref="AE40:AK40"/>
    <mergeCell ref="AE41:AK41"/>
    <mergeCell ref="AE27:AK30"/>
    <mergeCell ref="AL27:AS30"/>
    <mergeCell ref="AE31:AK31"/>
    <mergeCell ref="AL31:AS31"/>
    <mergeCell ref="AE32:AK32"/>
    <mergeCell ref="AL32:AS32"/>
    <mergeCell ref="A23:U23"/>
    <mergeCell ref="AE23:AS23"/>
    <mergeCell ref="AE24:AK24"/>
    <mergeCell ref="AL24:AS24"/>
    <mergeCell ref="AE25:AK26"/>
    <mergeCell ref="AL25:AS26"/>
    <mergeCell ref="H18:M18"/>
    <mergeCell ref="S18:T18"/>
    <mergeCell ref="AC18:AR18"/>
    <mergeCell ref="X20:AB20"/>
    <mergeCell ref="AD20:AH20"/>
    <mergeCell ref="AK20:AR20"/>
    <mergeCell ref="A7:M7"/>
    <mergeCell ref="AC12:AR12"/>
    <mergeCell ref="H14:T14"/>
    <mergeCell ref="AC14:AR14"/>
    <mergeCell ref="D16:G16"/>
    <mergeCell ref="I16:J16"/>
    <mergeCell ref="N16:T16"/>
    <mergeCell ref="AC16:AR16"/>
    <mergeCell ref="BF3:BF4"/>
    <mergeCell ref="A4:M4"/>
    <mergeCell ref="U4:AS4"/>
    <mergeCell ref="A5:M5"/>
    <mergeCell ref="A6:M6"/>
    <mergeCell ref="Z6:AA6"/>
    <mergeCell ref="BE3:BE4"/>
    <mergeCell ref="A1:M1"/>
    <mergeCell ref="A2:M2"/>
    <mergeCell ref="U2:AS2"/>
    <mergeCell ref="A3:M3"/>
    <mergeCell ref="U3:AS3"/>
  </mergeCells>
  <conditionalFormatting sqref="D16:G16 I16:J16 N16:T16 M10:R10 T10 AA68">
    <cfRule type="containsBlanks" dxfId="259" priority="18">
      <formula>LEN(TRIM(D10))=0</formula>
    </cfRule>
  </conditionalFormatting>
  <conditionalFormatting sqref="H18:M18 S18:T18">
    <cfRule type="containsBlanks" dxfId="258" priority="17">
      <formula>LEN(TRIM(H18))=0</formula>
    </cfRule>
  </conditionalFormatting>
  <conditionalFormatting sqref="J20:K20">
    <cfRule type="containsBlanks" dxfId="257" priority="15">
      <formula>LEN(TRIM(J20))=0</formula>
    </cfRule>
  </conditionalFormatting>
  <conditionalFormatting sqref="G12">
    <cfRule type="containsBlanks" dxfId="256" priority="16">
      <formula>LEN(TRIM(G12))=0</formula>
    </cfRule>
  </conditionalFormatting>
  <conditionalFormatting sqref="M20:N20">
    <cfRule type="containsBlanks" dxfId="255" priority="14">
      <formula>LEN(TRIM(M20))=0</formula>
    </cfRule>
  </conditionalFormatting>
  <conditionalFormatting sqref="AI10:AN10">
    <cfRule type="containsBlanks" dxfId="254" priority="13">
      <formula>LEN(TRIM(AI10))=0</formula>
    </cfRule>
  </conditionalFormatting>
  <conditionalFormatting sqref="X20:AB20">
    <cfRule type="containsBlanks" dxfId="253" priority="12">
      <formula>LEN(TRIM(X20))=0</formula>
    </cfRule>
  </conditionalFormatting>
  <conditionalFormatting sqref="AD20">
    <cfRule type="containsBlanks" dxfId="252" priority="11">
      <formula>LEN(TRIM(AD20))=0</formula>
    </cfRule>
  </conditionalFormatting>
  <conditionalFormatting sqref="AK20:AR20">
    <cfRule type="containsBlanks" dxfId="251" priority="10">
      <formula>LEN(TRIM(AK20))=0</formula>
    </cfRule>
  </conditionalFormatting>
  <conditionalFormatting sqref="AC12:AR12 AC14:AR14 AC18:AR18 AC16:AR16">
    <cfRule type="containsBlanks" dxfId="250" priority="9">
      <formula>LEN(TRIM(AC12))=0</formula>
    </cfRule>
  </conditionalFormatting>
  <conditionalFormatting sqref="H14:T14">
    <cfRule type="containsBlanks" dxfId="249" priority="8">
      <formula>LEN(TRIM(H14))=0</formula>
    </cfRule>
  </conditionalFormatting>
  <conditionalFormatting sqref="AP10">
    <cfRule type="containsBlanks" dxfId="248" priority="7">
      <formula>LEN(TRIM(AP10))=0</formula>
    </cfRule>
  </conditionalFormatting>
  <conditionalFormatting sqref="G64:L64">
    <cfRule type="containsBlanks" dxfId="247" priority="6">
      <formula>LEN(TRIM(G64))=0</formula>
    </cfRule>
  </conditionalFormatting>
  <conditionalFormatting sqref="N64">
    <cfRule type="containsBlanks" dxfId="246" priority="5">
      <formula>LEN(TRIM(N64))=0</formula>
    </cfRule>
  </conditionalFormatting>
  <conditionalFormatting sqref="G66:I66 G68:K68">
    <cfRule type="containsBlanks" dxfId="245" priority="4">
      <formula>LEN(TRIM(G66))=0</formula>
    </cfRule>
  </conditionalFormatting>
  <conditionalFormatting sqref="I62:AE62">
    <cfRule type="containsBlanks" dxfId="244" priority="3">
      <formula>LEN(TRIM(I62))=0</formula>
    </cfRule>
  </conditionalFormatting>
  <conditionalFormatting sqref="AA64:AI64 AA66:AI66">
    <cfRule type="containsBlanks" dxfId="243" priority="2">
      <formula>LEN(TRIM(AA64))=0</formula>
    </cfRule>
  </conditionalFormatting>
  <conditionalFormatting sqref="Z6:AA6">
    <cfRule type="containsBlanks" dxfId="242" priority="1">
      <formula>LEN(TRIM(Z6))=0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84" orientation="portrait" r:id="rId1"/>
  <headerFooter>
    <oddHeader>&amp;R&amp;"Geneva,Gras"&amp;12ID19</oddHeader>
    <oddFooter>&amp;L_____________________________
(1) Célibataire, marié, veuf, divorcé.
(2) Inclure la période des congés.&amp;R
Mis au format Excel par : www.impots-et-taxes.com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  <pageSetUpPr fitToPage="1"/>
  </sheetPr>
  <dimension ref="A1:BJ73"/>
  <sheetViews>
    <sheetView showGridLines="0" showZeros="0" workbookViewId="0">
      <selection activeCell="BE50" sqref="BE50"/>
    </sheetView>
  </sheetViews>
  <sheetFormatPr baseColWidth="10" defaultColWidth="3.6640625" defaultRowHeight="14" x14ac:dyDescent="0.15"/>
  <cols>
    <col min="1" max="1" width="0.6640625" style="2" customWidth="1"/>
    <col min="2" max="2" width="3.6640625" style="2" bestFit="1" customWidth="1"/>
    <col min="3" max="6" width="3.6640625" style="2"/>
    <col min="7" max="7" width="3.6640625" style="2" customWidth="1"/>
    <col min="8" max="9" width="3.6640625" style="2"/>
    <col min="10" max="11" width="2.83203125" style="2" customWidth="1"/>
    <col min="12" max="12" width="4.5" style="2" customWidth="1"/>
    <col min="13" max="20" width="2.6640625" style="2" customWidth="1"/>
    <col min="21" max="21" width="0.5" style="2" customWidth="1"/>
    <col min="22" max="22" width="0.83203125" style="2" customWidth="1"/>
    <col min="23" max="29" width="3.1640625" style="2" customWidth="1"/>
    <col min="30" max="30" width="1.1640625" style="2" customWidth="1"/>
    <col min="31" max="34" width="3.1640625" style="2" customWidth="1"/>
    <col min="35" max="44" width="2.6640625" style="2" customWidth="1"/>
    <col min="45" max="45" width="0.6640625" style="2" customWidth="1"/>
    <col min="46" max="46" width="3.6640625" style="2" hidden="1" customWidth="1"/>
    <col min="47" max="56" width="3.6640625" style="2"/>
    <col min="57" max="57" width="28.6640625" style="2" bestFit="1" customWidth="1"/>
    <col min="58" max="58" width="5.5" style="349" hidden="1" customWidth="1"/>
    <col min="59" max="61" width="0" style="2" hidden="1" customWidth="1"/>
    <col min="62" max="62" width="3" style="349" hidden="1" customWidth="1"/>
    <col min="63" max="16384" width="3.6640625" style="2"/>
  </cols>
  <sheetData>
    <row r="1" spans="1:62" ht="16" x14ac:dyDescent="0.15">
      <c r="A1" s="523" t="s">
        <v>28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"/>
      <c r="O1" s="52"/>
      <c r="P1" s="52"/>
      <c r="AM1" s="53"/>
    </row>
    <row r="2" spans="1:62" s="53" customFormat="1" ht="15" thickBot="1" x14ac:dyDescent="0.2">
      <c r="A2" s="522" t="s">
        <v>104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3"/>
      <c r="O2" s="3"/>
      <c r="P2" s="3"/>
      <c r="U2" s="522" t="s">
        <v>106</v>
      </c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BF2" s="350"/>
      <c r="BJ2" s="350"/>
    </row>
    <row r="3" spans="1:62" s="53" customFormat="1" ht="13.5" customHeight="1" x14ac:dyDescent="0.15">
      <c r="A3" s="522" t="s">
        <v>159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3"/>
      <c r="O3" s="3"/>
      <c r="P3" s="3"/>
      <c r="U3" s="522" t="s">
        <v>107</v>
      </c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BE3" s="518" t="s">
        <v>303</v>
      </c>
      <c r="BF3" s="516" t="s">
        <v>290</v>
      </c>
      <c r="BJ3" s="354" t="str">
        <f>paramètres!E6</f>
        <v>00</v>
      </c>
    </row>
    <row r="4" spans="1:62" ht="15" x14ac:dyDescent="0.15">
      <c r="A4" s="522" t="s">
        <v>105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"/>
      <c r="O4" s="52"/>
      <c r="P4" s="52"/>
      <c r="U4" s="522" t="s">
        <v>108</v>
      </c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BE4" s="519"/>
      <c r="BF4" s="517"/>
      <c r="BJ4" s="354" t="str">
        <f>paramètres!E7</f>
        <v/>
      </c>
    </row>
    <row r="5" spans="1:62" ht="15" thickBot="1" x14ac:dyDescent="0.2">
      <c r="A5" s="522" t="s">
        <v>33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3"/>
      <c r="O5" s="3"/>
      <c r="P5" s="3"/>
      <c r="BE5" s="366"/>
      <c r="BF5" s="351">
        <f>BE5</f>
        <v>0</v>
      </c>
    </row>
    <row r="6" spans="1:62" x14ac:dyDescent="0.15">
      <c r="A6" s="524" t="s">
        <v>109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3"/>
      <c r="O6" s="3"/>
      <c r="P6" s="3"/>
      <c r="V6" s="4" t="s">
        <v>112</v>
      </c>
      <c r="W6" s="4"/>
      <c r="X6" s="4"/>
      <c r="Y6" s="4"/>
      <c r="Z6" s="525">
        <f>paramètres!B20</f>
        <v>0</v>
      </c>
      <c r="AA6" s="525"/>
      <c r="AB6" s="4" t="s">
        <v>111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62" x14ac:dyDescent="0.15">
      <c r="A7" s="524" t="s">
        <v>110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3"/>
      <c r="O7" s="3"/>
      <c r="P7" s="3"/>
    </row>
    <row r="8" spans="1:62" ht="19.5" customHeight="1" x14ac:dyDescent="0.15"/>
    <row r="9" spans="1:62" ht="3" customHeight="1" x14ac:dyDescent="0.1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  <c r="V9" s="5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6"/>
    </row>
    <row r="10" spans="1:62" x14ac:dyDescent="0.15">
      <c r="A10" s="57"/>
      <c r="B10" s="425" t="s">
        <v>113</v>
      </c>
      <c r="C10" s="426"/>
      <c r="D10" s="425"/>
      <c r="E10" s="425"/>
      <c r="F10" s="425"/>
      <c r="G10" s="425"/>
      <c r="H10" s="425"/>
      <c r="I10" s="425"/>
      <c r="J10" s="425"/>
      <c r="K10" s="425"/>
      <c r="L10" s="425" t="s">
        <v>20</v>
      </c>
      <c r="M10" s="427" t="str">
        <f>LEFT(BE5,1)</f>
        <v/>
      </c>
      <c r="N10" s="428" t="str">
        <f>MID(BE5,2,1)</f>
        <v/>
      </c>
      <c r="O10" s="428" t="str">
        <f>MID(BE5,3,1)</f>
        <v/>
      </c>
      <c r="P10" s="428" t="str">
        <f>MID(BE5,4,1)</f>
        <v/>
      </c>
      <c r="Q10" s="428" t="str">
        <f>MID(BE5,5,1)</f>
        <v/>
      </c>
      <c r="R10" s="429" t="str">
        <f>MID(BE5,6,1)</f>
        <v/>
      </c>
      <c r="S10" s="430"/>
      <c r="T10" s="431" t="str">
        <f>+MID(BE5,7,1)</f>
        <v/>
      </c>
      <c r="U10" s="59"/>
      <c r="V10" s="57"/>
      <c r="W10" s="58" t="s">
        <v>118</v>
      </c>
      <c r="X10" s="58"/>
      <c r="Y10" s="58"/>
      <c r="Z10" s="58"/>
      <c r="AA10" s="58"/>
      <c r="AB10" s="58"/>
      <c r="AC10" s="58"/>
      <c r="AD10" s="58"/>
      <c r="AE10" s="58" t="s">
        <v>20</v>
      </c>
      <c r="AF10" s="58"/>
      <c r="AG10" s="58"/>
      <c r="AH10" s="58"/>
      <c r="AI10" s="92"/>
      <c r="AJ10" s="93"/>
      <c r="AK10" s="93"/>
      <c r="AL10" s="93"/>
      <c r="AM10" s="93"/>
      <c r="AN10" s="94"/>
      <c r="AO10" s="65"/>
      <c r="AP10" s="93"/>
      <c r="AQ10" s="65"/>
      <c r="AR10" s="65"/>
      <c r="AS10" s="63"/>
    </row>
    <row r="11" spans="1:62" ht="2.25" customHeight="1" x14ac:dyDescent="0.15">
      <c r="A11" s="57"/>
      <c r="B11" s="425"/>
      <c r="C11" s="426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59"/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9"/>
    </row>
    <row r="12" spans="1:62" x14ac:dyDescent="0.15">
      <c r="A12" s="57"/>
      <c r="B12" s="425" t="s">
        <v>114</v>
      </c>
      <c r="C12" s="426"/>
      <c r="D12" s="425"/>
      <c r="E12" s="425"/>
      <c r="F12" s="425"/>
      <c r="G12" s="432" t="e">
        <f>VLOOKUP($BE$5,source_honoraires!$E$10:$V$351,source_honoraires!$F$6,FALSE)&amp;" "&amp;VLOOKUP($BE$5,source_honoraires!$E$10:$V$351,source_honoraires!$G$6,FALSE)</f>
        <v>#N/A</v>
      </c>
      <c r="H12" s="426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59"/>
      <c r="V12" s="57"/>
      <c r="W12" s="58" t="s">
        <v>122</v>
      </c>
      <c r="X12" s="58"/>
      <c r="Y12" s="58"/>
      <c r="Z12" s="58"/>
      <c r="AA12" s="58"/>
      <c r="AB12" s="58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9"/>
    </row>
    <row r="13" spans="1:62" ht="2.25" customHeight="1" x14ac:dyDescent="0.15">
      <c r="A13" s="57"/>
      <c r="B13" s="425"/>
      <c r="C13" s="426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59"/>
      <c r="V13" s="57"/>
      <c r="W13" s="58"/>
      <c r="X13" s="58"/>
      <c r="Y13" s="58"/>
      <c r="Z13" s="58"/>
      <c r="AA13" s="58"/>
      <c r="AB13" s="58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59"/>
    </row>
    <row r="14" spans="1:62" x14ac:dyDescent="0.15">
      <c r="A14" s="57"/>
      <c r="B14" s="425" t="s">
        <v>21</v>
      </c>
      <c r="C14" s="426"/>
      <c r="D14" s="425"/>
      <c r="E14" s="425"/>
      <c r="F14" s="425"/>
      <c r="G14" s="425"/>
      <c r="H14" s="527" t="e">
        <f>VLOOKUP($BE$5,source_honoraires!$E$10:$V$351,source_honoraires!$I$6,FALSE)</f>
        <v>#N/A</v>
      </c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9"/>
      <c r="V14" s="57"/>
      <c r="W14" s="58" t="s">
        <v>121</v>
      </c>
      <c r="X14" s="58"/>
      <c r="Y14" s="58"/>
      <c r="Z14" s="58"/>
      <c r="AA14" s="58"/>
      <c r="AB14" s="58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9"/>
    </row>
    <row r="15" spans="1:62" ht="2.25" customHeight="1" x14ac:dyDescent="0.15">
      <c r="A15" s="57"/>
      <c r="B15" s="425"/>
      <c r="C15" s="426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59"/>
      <c r="V15" s="57"/>
      <c r="W15" s="58"/>
      <c r="X15" s="58"/>
      <c r="Y15" s="58"/>
      <c r="Z15" s="58"/>
      <c r="AA15" s="58"/>
      <c r="AB15" s="58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59"/>
    </row>
    <row r="16" spans="1:62" x14ac:dyDescent="0.15">
      <c r="A16" s="57"/>
      <c r="B16" s="425" t="s">
        <v>8</v>
      </c>
      <c r="C16" s="426"/>
      <c r="D16" s="527" t="e">
        <f>VLOOKUP($BE$5,source_honoraires!$E$10:$V$351,source_honoraires!$K$6,FALSE)</f>
        <v>#N/A</v>
      </c>
      <c r="E16" s="527"/>
      <c r="F16" s="527"/>
      <c r="G16" s="527"/>
      <c r="H16" s="425" t="s">
        <v>18</v>
      </c>
      <c r="I16" s="527" t="e">
        <f>VLOOKUP($BE$5,source_honoraires!$E$10:$V$351,source_honoraires!$L$6,FALSE)</f>
        <v>#N/A</v>
      </c>
      <c r="J16" s="527"/>
      <c r="K16" s="433"/>
      <c r="L16" s="425" t="s">
        <v>15</v>
      </c>
      <c r="M16" s="425"/>
      <c r="N16" s="527" t="e">
        <f>VLOOKUP($BE$5,source_honoraires!$E$10:$V$351,source_honoraires!$M$6,FALSE)</f>
        <v>#N/A</v>
      </c>
      <c r="O16" s="527"/>
      <c r="P16" s="527"/>
      <c r="Q16" s="527"/>
      <c r="R16" s="527"/>
      <c r="S16" s="527"/>
      <c r="T16" s="527"/>
      <c r="U16" s="59"/>
      <c r="V16" s="57"/>
      <c r="W16" s="58" t="s">
        <v>120</v>
      </c>
      <c r="X16" s="58"/>
      <c r="Y16" s="58"/>
      <c r="Z16" s="58"/>
      <c r="AA16" s="58"/>
      <c r="AB16" s="58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9"/>
    </row>
    <row r="17" spans="1:62" ht="2.25" customHeight="1" x14ac:dyDescent="0.15">
      <c r="A17" s="57"/>
      <c r="B17" s="425"/>
      <c r="C17" s="426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59"/>
      <c r="V17" s="57"/>
      <c r="W17" s="58"/>
      <c r="X17" s="58"/>
      <c r="Y17" s="58"/>
      <c r="Z17" s="58"/>
      <c r="AA17" s="58"/>
      <c r="AB17" s="58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59"/>
    </row>
    <row r="18" spans="1:62" x14ac:dyDescent="0.15">
      <c r="A18" s="57"/>
      <c r="B18" s="425" t="s">
        <v>161</v>
      </c>
      <c r="C18" s="426"/>
      <c r="D18" s="425"/>
      <c r="E18" s="425"/>
      <c r="F18" s="425"/>
      <c r="G18" s="425"/>
      <c r="H18" s="527"/>
      <c r="I18" s="527"/>
      <c r="J18" s="527"/>
      <c r="K18" s="527"/>
      <c r="L18" s="527"/>
      <c r="M18" s="527"/>
      <c r="N18" s="425" t="s">
        <v>115</v>
      </c>
      <c r="O18" s="426"/>
      <c r="P18" s="425"/>
      <c r="Q18" s="425"/>
      <c r="R18" s="425"/>
      <c r="S18" s="528"/>
      <c r="T18" s="528"/>
      <c r="U18" s="59"/>
      <c r="V18" s="57"/>
      <c r="W18" s="58" t="s">
        <v>123</v>
      </c>
      <c r="X18" s="58"/>
      <c r="Y18" s="58"/>
      <c r="Z18" s="58"/>
      <c r="AA18" s="58"/>
      <c r="AB18" s="58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9"/>
    </row>
    <row r="19" spans="1:62" ht="2.25" customHeight="1" x14ac:dyDescent="0.15">
      <c r="A19" s="57"/>
      <c r="B19" s="425"/>
      <c r="C19" s="426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59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</row>
    <row r="20" spans="1:62" x14ac:dyDescent="0.15">
      <c r="A20" s="57"/>
      <c r="B20" s="425" t="s">
        <v>116</v>
      </c>
      <c r="C20" s="426"/>
      <c r="D20" s="425"/>
      <c r="E20" s="425"/>
      <c r="F20" s="425"/>
      <c r="G20" s="425"/>
      <c r="H20" s="425"/>
      <c r="I20" s="425" t="s">
        <v>27</v>
      </c>
      <c r="J20" s="434" t="e">
        <f>IF(VLOOKUP($BE$5,source_honoraires!$E$10:$V$351,source_honoraires!$O$6,FALSE)&lt;10,"0"&amp;VLOOKUP($BE$5,source_honoraires!$E$10:$V$351,source_honoraires!$O$6,FALSE),VLOOKUP($BE$5,source_honoraires!$E$10:$V$351,source_honoraires!$O$6,FALSE))</f>
        <v>#N/A</v>
      </c>
      <c r="K20" s="435" t="e">
        <f>IF(VLOOKUP($BE$5,source_honoraires!$E$10:$V$351,source_honoraires!$P$6,FALSE)&lt;10,"0"&amp;VLOOKUP($BE$5,source_honoraires!$E$10:$V$351,source_honoraires!$P$6,FALSE),VLOOKUP($BE$5,source_honoraires!$E$10:$V$351,source_honoraires!$P$6,FALSE))</f>
        <v>#N/A</v>
      </c>
      <c r="L20" s="430" t="s">
        <v>117</v>
      </c>
      <c r="M20" s="434" t="e">
        <f>VLOOKUP($BE$5,source_honoraires!$E$10:$V$351,source_honoraires!$Q$6,FALSE)</f>
        <v>#N/A</v>
      </c>
      <c r="N20" s="435" t="e">
        <f>VLOOKUP($BE$5,source_honoraires!$E$10:$V$351,source_honoraires!$R$6,FALSE)</f>
        <v>#N/A</v>
      </c>
      <c r="O20" s="436" t="s">
        <v>66</v>
      </c>
      <c r="P20" s="425"/>
      <c r="Q20" s="425"/>
      <c r="R20" s="425"/>
      <c r="S20" s="425"/>
      <c r="T20" s="425"/>
      <c r="U20" s="59"/>
      <c r="V20" s="57"/>
      <c r="W20" s="58" t="s">
        <v>8</v>
      </c>
      <c r="X20" s="529"/>
      <c r="Y20" s="529"/>
      <c r="Z20" s="529"/>
      <c r="AA20" s="529"/>
      <c r="AB20" s="529"/>
      <c r="AC20" s="58" t="s">
        <v>18</v>
      </c>
      <c r="AD20" s="526"/>
      <c r="AE20" s="526"/>
      <c r="AF20" s="526"/>
      <c r="AG20" s="526"/>
      <c r="AH20" s="526"/>
      <c r="AI20" s="58" t="s">
        <v>15</v>
      </c>
      <c r="AJ20" s="58"/>
      <c r="AK20" s="526"/>
      <c r="AL20" s="526"/>
      <c r="AM20" s="526"/>
      <c r="AN20" s="526"/>
      <c r="AO20" s="526"/>
      <c r="AP20" s="526"/>
      <c r="AQ20" s="526"/>
      <c r="AR20" s="526"/>
      <c r="AS20" s="59"/>
    </row>
    <row r="21" spans="1:62" ht="5.25" customHeight="1" x14ac:dyDescent="0.15">
      <c r="A21" s="60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62"/>
      <c r="V21" s="60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2"/>
    </row>
    <row r="23" spans="1:62" s="53" customFormat="1" ht="15" customHeight="1" x14ac:dyDescent="0.15">
      <c r="A23" s="530" t="s">
        <v>119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64"/>
      <c r="W23" s="64"/>
      <c r="X23" s="64"/>
      <c r="Y23" s="64"/>
      <c r="Z23" s="64"/>
      <c r="AA23" s="64"/>
      <c r="AB23" s="64"/>
      <c r="AC23" s="64"/>
      <c r="AD23" s="64"/>
      <c r="AE23" s="532" t="s">
        <v>12</v>
      </c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4"/>
      <c r="BF23" s="350"/>
      <c r="BJ23" s="350"/>
    </row>
    <row r="24" spans="1:62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32" t="s">
        <v>22</v>
      </c>
      <c r="AF24" s="533"/>
      <c r="AG24" s="533"/>
      <c r="AH24" s="533"/>
      <c r="AI24" s="533"/>
      <c r="AJ24" s="533"/>
      <c r="AK24" s="534"/>
      <c r="AL24" s="532" t="s">
        <v>23</v>
      </c>
      <c r="AM24" s="533"/>
      <c r="AN24" s="533"/>
      <c r="AO24" s="533"/>
      <c r="AP24" s="533"/>
      <c r="AQ24" s="533"/>
      <c r="AR24" s="533"/>
      <c r="AS24" s="534"/>
    </row>
    <row r="25" spans="1:62" ht="20.25" customHeight="1" x14ac:dyDescent="0.15">
      <c r="A25" s="57"/>
      <c r="B25" s="70" t="s">
        <v>124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</row>
    <row r="26" spans="1:62" ht="15" x14ac:dyDescent="0.15">
      <c r="A26" s="57"/>
      <c r="B26" s="70" t="s">
        <v>125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</row>
    <row r="27" spans="1:62" x14ac:dyDescent="0.15">
      <c r="A27" s="57"/>
      <c r="B27" s="71" t="s">
        <v>126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36"/>
      <c r="AF27" s="537"/>
      <c r="AG27" s="537"/>
      <c r="AH27" s="537"/>
      <c r="AI27" s="537"/>
      <c r="AJ27" s="537"/>
      <c r="AK27" s="538"/>
      <c r="AL27" s="536"/>
      <c r="AM27" s="537"/>
      <c r="AN27" s="537"/>
      <c r="AO27" s="537"/>
      <c r="AP27" s="537"/>
      <c r="AQ27" s="537"/>
      <c r="AR27" s="537"/>
      <c r="AS27" s="538"/>
    </row>
    <row r="28" spans="1:62" x14ac:dyDescent="0.15">
      <c r="A28" s="57"/>
      <c r="B28" s="71" t="s">
        <v>127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39"/>
      <c r="AF28" s="540"/>
      <c r="AG28" s="540"/>
      <c r="AH28" s="540"/>
      <c r="AI28" s="540"/>
      <c r="AJ28" s="540"/>
      <c r="AK28" s="541"/>
      <c r="AL28" s="539"/>
      <c r="AM28" s="540"/>
      <c r="AN28" s="540"/>
      <c r="AO28" s="540"/>
      <c r="AP28" s="540"/>
      <c r="AQ28" s="540"/>
      <c r="AR28" s="540"/>
      <c r="AS28" s="541"/>
    </row>
    <row r="29" spans="1:62" x14ac:dyDescent="0.15">
      <c r="A29" s="57"/>
      <c r="B29" s="71" t="s">
        <v>142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39"/>
      <c r="AF29" s="540"/>
      <c r="AG29" s="540"/>
      <c r="AH29" s="540"/>
      <c r="AI29" s="540"/>
      <c r="AJ29" s="540"/>
      <c r="AK29" s="541"/>
      <c r="AL29" s="539"/>
      <c r="AM29" s="540"/>
      <c r="AN29" s="540"/>
      <c r="AO29" s="540"/>
      <c r="AP29" s="540"/>
      <c r="AQ29" s="540"/>
      <c r="AR29" s="540"/>
      <c r="AS29" s="541"/>
    </row>
    <row r="30" spans="1:62" ht="7.5" customHeight="1" x14ac:dyDescent="0.15">
      <c r="A30" s="57"/>
      <c r="B30" s="58"/>
      <c r="C30" s="7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42"/>
      <c r="AF30" s="543"/>
      <c r="AG30" s="543"/>
      <c r="AH30" s="543"/>
      <c r="AI30" s="543"/>
      <c r="AJ30" s="543"/>
      <c r="AK30" s="544"/>
      <c r="AL30" s="542"/>
      <c r="AM30" s="543"/>
      <c r="AN30" s="543"/>
      <c r="AO30" s="543"/>
      <c r="AP30" s="543"/>
      <c r="AQ30" s="543"/>
      <c r="AR30" s="543"/>
      <c r="AS30" s="544"/>
    </row>
    <row r="31" spans="1:62" s="51" customFormat="1" ht="15" x14ac:dyDescent="0.15">
      <c r="A31" s="72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110" t="s">
        <v>179</v>
      </c>
      <c r="Q31" s="111" t="str">
        <f>RIGHT(Z6,2)</f>
        <v>0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BF31" s="352"/>
      <c r="BJ31" s="352"/>
    </row>
    <row r="32" spans="1:62" s="52" customFormat="1" ht="15" x14ac:dyDescent="0.1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 t="s">
        <v>136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546"/>
      <c r="AF32" s="546"/>
      <c r="AG32" s="546"/>
      <c r="AH32" s="546"/>
      <c r="AI32" s="546"/>
      <c r="AJ32" s="546"/>
      <c r="AK32" s="546"/>
      <c r="AL32" s="546"/>
      <c r="AM32" s="546"/>
      <c r="AN32" s="546"/>
      <c r="AO32" s="546"/>
      <c r="AP32" s="546"/>
      <c r="AQ32" s="546"/>
      <c r="AR32" s="546"/>
      <c r="AS32" s="546"/>
      <c r="BF32" s="353"/>
      <c r="BJ32" s="353"/>
    </row>
    <row r="33" spans="1:62" s="51" customFormat="1" ht="15" x14ac:dyDescent="0.15">
      <c r="A33" s="72"/>
      <c r="B33" s="70"/>
      <c r="C33" s="70"/>
      <c r="D33" s="70" t="s">
        <v>132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BF33" s="352"/>
      <c r="BJ33" s="352"/>
    </row>
    <row r="34" spans="1:62" s="51" customFormat="1" ht="15" x14ac:dyDescent="0.15">
      <c r="A34" s="72"/>
      <c r="B34" s="70"/>
      <c r="C34" s="70"/>
      <c r="D34" s="70"/>
      <c r="E34" s="70"/>
      <c r="F34" s="70"/>
      <c r="G34" s="70"/>
      <c r="H34" s="66" t="s">
        <v>128</v>
      </c>
      <c r="I34" s="70" t="s">
        <v>16</v>
      </c>
      <c r="J34" s="70"/>
      <c r="K34" s="70"/>
      <c r="L34" s="70"/>
      <c r="M34" s="70"/>
      <c r="N34" s="70"/>
      <c r="O34" s="70"/>
      <c r="P34" s="70"/>
      <c r="Q34" s="70"/>
      <c r="R34" s="549">
        <v>0.06</v>
      </c>
      <c r="S34" s="549"/>
      <c r="T34" s="70" t="s">
        <v>131</v>
      </c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535"/>
      <c r="AF34" s="535"/>
      <c r="AG34" s="535"/>
      <c r="AH34" s="535"/>
      <c r="AI34" s="535"/>
      <c r="AJ34" s="535"/>
      <c r="AK34" s="535"/>
      <c r="AL34" s="550"/>
      <c r="AM34" s="551"/>
      <c r="AN34" s="551"/>
      <c r="AO34" s="551"/>
      <c r="AP34" s="551"/>
      <c r="AQ34" s="551"/>
      <c r="AR34" s="551"/>
      <c r="AS34" s="552"/>
      <c r="BF34" s="352"/>
      <c r="BJ34" s="352"/>
    </row>
    <row r="35" spans="1:62" s="51" customFormat="1" ht="15" x14ac:dyDescent="0.15">
      <c r="A35" s="72"/>
      <c r="B35" s="70"/>
      <c r="C35" s="70"/>
      <c r="D35" s="70"/>
      <c r="E35" s="70"/>
      <c r="F35" s="70"/>
      <c r="G35" s="70"/>
      <c r="H35" s="66" t="s">
        <v>128</v>
      </c>
      <c r="I35" s="70" t="s">
        <v>129</v>
      </c>
      <c r="J35" s="70"/>
      <c r="K35" s="70"/>
      <c r="L35" s="70"/>
      <c r="M35" s="70"/>
      <c r="N35" s="70"/>
      <c r="O35" s="70"/>
      <c r="P35" s="70"/>
      <c r="Q35" s="70"/>
      <c r="R35" s="549">
        <v>0.05</v>
      </c>
      <c r="S35" s="549"/>
      <c r="T35" s="70" t="s">
        <v>131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535"/>
      <c r="AF35" s="535"/>
      <c r="AG35" s="535"/>
      <c r="AH35" s="535"/>
      <c r="AI35" s="535"/>
      <c r="AJ35" s="535"/>
      <c r="AK35" s="535"/>
      <c r="AL35" s="553"/>
      <c r="AM35" s="547"/>
      <c r="AN35" s="547"/>
      <c r="AO35" s="547"/>
      <c r="AP35" s="547"/>
      <c r="AQ35" s="547"/>
      <c r="AR35" s="547"/>
      <c r="AS35" s="548"/>
      <c r="BF35" s="352"/>
      <c r="BJ35" s="352"/>
    </row>
    <row r="36" spans="1:62" s="51" customFormat="1" ht="15" x14ac:dyDescent="0.15">
      <c r="A36" s="72"/>
      <c r="B36" s="70"/>
      <c r="C36" s="70"/>
      <c r="D36" s="70"/>
      <c r="E36" s="70"/>
      <c r="F36" s="70"/>
      <c r="G36" s="70"/>
      <c r="H36" s="66" t="s">
        <v>128</v>
      </c>
      <c r="I36" s="70" t="s">
        <v>17</v>
      </c>
      <c r="J36" s="70"/>
      <c r="K36" s="70"/>
      <c r="L36" s="70"/>
      <c r="M36" s="70"/>
      <c r="N36" s="70"/>
      <c r="O36" s="70"/>
      <c r="P36" s="70"/>
      <c r="Q36" s="70"/>
      <c r="R36" s="549">
        <v>0.05</v>
      </c>
      <c r="S36" s="549"/>
      <c r="T36" s="70" t="s">
        <v>131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535"/>
      <c r="AF36" s="535"/>
      <c r="AG36" s="535"/>
      <c r="AH36" s="535"/>
      <c r="AI36" s="535"/>
      <c r="AJ36" s="535"/>
      <c r="AK36" s="535"/>
      <c r="AL36" s="553"/>
      <c r="AM36" s="547"/>
      <c r="AN36" s="547"/>
      <c r="AO36" s="547"/>
      <c r="AP36" s="547"/>
      <c r="AQ36" s="547"/>
      <c r="AR36" s="547"/>
      <c r="AS36" s="548"/>
      <c r="BF36" s="352"/>
      <c r="BJ36" s="352"/>
    </row>
    <row r="37" spans="1:62" s="51" customFormat="1" ht="15" x14ac:dyDescent="0.15">
      <c r="A37" s="72"/>
      <c r="B37" s="70"/>
      <c r="C37" s="70"/>
      <c r="D37" s="70"/>
      <c r="E37" s="70"/>
      <c r="F37" s="70"/>
      <c r="G37" s="70"/>
      <c r="H37" s="66" t="s">
        <v>128</v>
      </c>
      <c r="I37" s="70" t="s">
        <v>130</v>
      </c>
      <c r="J37" s="70"/>
      <c r="K37" s="70"/>
      <c r="L37" s="70"/>
      <c r="M37" s="70"/>
      <c r="N37" s="70"/>
      <c r="O37" s="70"/>
      <c r="P37" s="70"/>
      <c r="Q37" s="70"/>
      <c r="R37" s="549">
        <v>0.25</v>
      </c>
      <c r="S37" s="549"/>
      <c r="T37" s="70" t="s">
        <v>131</v>
      </c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535"/>
      <c r="AF37" s="535"/>
      <c r="AG37" s="535"/>
      <c r="AH37" s="535"/>
      <c r="AI37" s="535"/>
      <c r="AJ37" s="535"/>
      <c r="AK37" s="535"/>
      <c r="AL37" s="553"/>
      <c r="AM37" s="547"/>
      <c r="AN37" s="547"/>
      <c r="AO37" s="547"/>
      <c r="AP37" s="547"/>
      <c r="AQ37" s="547"/>
      <c r="AR37" s="547"/>
      <c r="AS37" s="548"/>
      <c r="BF37" s="352"/>
      <c r="BJ37" s="352"/>
    </row>
    <row r="38" spans="1:62" s="51" customFormat="1" ht="15" x14ac:dyDescent="0.15">
      <c r="A38" s="72"/>
      <c r="B38" s="70"/>
      <c r="C38" s="70"/>
      <c r="D38" s="70"/>
      <c r="E38" s="70"/>
      <c r="F38" s="70"/>
      <c r="G38" s="70"/>
      <c r="H38" s="70"/>
      <c r="I38" s="58" t="s">
        <v>133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535"/>
      <c r="AF38" s="535"/>
      <c r="AG38" s="535"/>
      <c r="AH38" s="535"/>
      <c r="AI38" s="535"/>
      <c r="AJ38" s="535"/>
      <c r="AK38" s="535"/>
      <c r="AL38" s="553"/>
      <c r="AM38" s="547"/>
      <c r="AN38" s="547"/>
      <c r="AO38" s="547"/>
      <c r="AP38" s="547"/>
      <c r="AQ38" s="547"/>
      <c r="AR38" s="547"/>
      <c r="AS38" s="548"/>
      <c r="BF38" s="352"/>
      <c r="BJ38" s="352"/>
    </row>
    <row r="39" spans="1:62" s="51" customFormat="1" ht="15" x14ac:dyDescent="0.15">
      <c r="A39" s="72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535"/>
      <c r="AF39" s="535"/>
      <c r="AG39" s="535"/>
      <c r="AH39" s="535"/>
      <c r="AI39" s="535"/>
      <c r="AJ39" s="535"/>
      <c r="AK39" s="535"/>
      <c r="AL39" s="553"/>
      <c r="AM39" s="547"/>
      <c r="AN39" s="547"/>
      <c r="AO39" s="547"/>
      <c r="AP39" s="547"/>
      <c r="AQ39" s="547"/>
      <c r="AR39" s="547"/>
      <c r="AS39" s="548"/>
      <c r="BF39" s="352"/>
      <c r="BJ39" s="352"/>
    </row>
    <row r="40" spans="1:62" s="51" customFormat="1" ht="15" x14ac:dyDescent="0.15">
      <c r="A40" s="72"/>
      <c r="B40" s="70"/>
      <c r="C40" s="70"/>
      <c r="D40" s="70" t="s">
        <v>134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5" t="s">
        <v>135</v>
      </c>
      <c r="AE40" s="535"/>
      <c r="AF40" s="535"/>
      <c r="AG40" s="535"/>
      <c r="AH40" s="535"/>
      <c r="AI40" s="535"/>
      <c r="AJ40" s="535"/>
      <c r="AK40" s="535"/>
      <c r="AL40" s="553"/>
      <c r="AM40" s="547"/>
      <c r="AN40" s="547"/>
      <c r="AO40" s="547"/>
      <c r="AP40" s="547"/>
      <c r="AQ40" s="547"/>
      <c r="AR40" s="547"/>
      <c r="AS40" s="548"/>
      <c r="BF40" s="352"/>
      <c r="BJ40" s="352"/>
    </row>
    <row r="41" spans="1:62" s="51" customFormat="1" ht="15" x14ac:dyDescent="0.15">
      <c r="A41" s="7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8"/>
      <c r="BF41" s="352"/>
      <c r="BJ41" s="352"/>
    </row>
    <row r="42" spans="1:62" s="51" customFormat="1" ht="16" thickBot="1" x14ac:dyDescent="0.2">
      <c r="A42" s="72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4" t="s">
        <v>137</v>
      </c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83"/>
      <c r="AF42" s="83"/>
      <c r="AG42" s="83"/>
      <c r="AH42" s="554">
        <f>SUM(AE32:AK40,AL32)</f>
        <v>0</v>
      </c>
      <c r="AI42" s="554"/>
      <c r="AJ42" s="554"/>
      <c r="AK42" s="554"/>
      <c r="AL42" s="554"/>
      <c r="AM42" s="554"/>
      <c r="AN42" s="554"/>
      <c r="AO42" s="554"/>
      <c r="AP42" s="83"/>
      <c r="AQ42" s="83"/>
      <c r="AR42" s="83"/>
      <c r="AS42" s="84"/>
      <c r="BF42" s="352"/>
      <c r="BJ42" s="352"/>
    </row>
    <row r="43" spans="1:62" s="51" customFormat="1" ht="16" thickTop="1" x14ac:dyDescent="0.15">
      <c r="A43" s="72"/>
      <c r="B43" s="70"/>
      <c r="C43" s="70"/>
      <c r="D43" s="70" t="s">
        <v>138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83"/>
      <c r="AF43" s="83"/>
      <c r="AG43" s="83"/>
      <c r="AH43" s="555"/>
      <c r="AI43" s="555"/>
      <c r="AJ43" s="555"/>
      <c r="AK43" s="555"/>
      <c r="AL43" s="555"/>
      <c r="AM43" s="555"/>
      <c r="AN43" s="555"/>
      <c r="AO43" s="555"/>
      <c r="AP43" s="83"/>
      <c r="AQ43" s="83"/>
      <c r="AR43" s="83"/>
      <c r="AS43" s="84"/>
      <c r="BF43" s="352"/>
      <c r="BJ43" s="352"/>
    </row>
    <row r="44" spans="1:62" s="51" customFormat="1" ht="16" thickBot="1" x14ac:dyDescent="0.2">
      <c r="A44" s="72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7" t="s">
        <v>139</v>
      </c>
      <c r="AA44" s="70"/>
      <c r="AB44" s="70"/>
      <c r="AC44" s="70"/>
      <c r="AD44" s="70"/>
      <c r="AE44" s="83"/>
      <c r="AF44" s="83"/>
      <c r="AG44" s="83"/>
      <c r="AH44" s="554">
        <f>AH42-AH43</f>
        <v>0</v>
      </c>
      <c r="AI44" s="554"/>
      <c r="AJ44" s="554"/>
      <c r="AK44" s="554"/>
      <c r="AL44" s="554"/>
      <c r="AM44" s="554"/>
      <c r="AN44" s="554"/>
      <c r="AO44" s="554"/>
      <c r="AP44" s="83"/>
      <c r="AQ44" s="83"/>
      <c r="AR44" s="83"/>
      <c r="AS44" s="84"/>
      <c r="BF44" s="352"/>
      <c r="BJ44" s="352"/>
    </row>
    <row r="45" spans="1:62" s="51" customFormat="1" ht="16" thickTop="1" x14ac:dyDescent="0.15">
      <c r="A45" s="72"/>
      <c r="B45" s="70"/>
      <c r="C45" s="70"/>
      <c r="D45" s="70" t="s">
        <v>140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83"/>
      <c r="AF45" s="83"/>
      <c r="AG45" s="83"/>
      <c r="AH45" s="555"/>
      <c r="AI45" s="555"/>
      <c r="AJ45" s="555"/>
      <c r="AK45" s="555"/>
      <c r="AL45" s="555"/>
      <c r="AM45" s="555"/>
      <c r="AN45" s="555"/>
      <c r="AO45" s="555"/>
      <c r="AP45" s="83"/>
      <c r="AQ45" s="83"/>
      <c r="AR45" s="83"/>
      <c r="AS45" s="84"/>
      <c r="BF45" s="352"/>
      <c r="BJ45" s="352"/>
    </row>
    <row r="46" spans="1:62" s="51" customFormat="1" ht="8.25" customHeight="1" x14ac:dyDescent="0.15">
      <c r="A46" s="7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66"/>
      <c r="AI46" s="66"/>
      <c r="AJ46" s="66"/>
      <c r="AK46" s="66"/>
      <c r="AL46" s="66"/>
      <c r="AM46" s="66"/>
      <c r="AN46" s="66"/>
      <c r="AO46" s="66"/>
      <c r="AP46" s="70"/>
      <c r="AQ46" s="70"/>
      <c r="AR46" s="70"/>
      <c r="AS46" s="76"/>
      <c r="BF46" s="352"/>
      <c r="BJ46" s="352"/>
    </row>
    <row r="47" spans="1:62" s="51" customFormat="1" ht="15" x14ac:dyDescent="0.15">
      <c r="A47" s="67"/>
      <c r="B47" s="78" t="s">
        <v>141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9"/>
      <c r="BF47" s="352"/>
      <c r="BJ47" s="352"/>
    </row>
    <row r="48" spans="1:62" s="51" customFormat="1" ht="15" x14ac:dyDescent="0.15">
      <c r="BF48" s="352"/>
      <c r="BJ48" s="352"/>
    </row>
    <row r="49" spans="1:62" s="51" customFormat="1" ht="36.75" customHeight="1" x14ac:dyDescent="0.15">
      <c r="A49" s="556" t="s">
        <v>145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8"/>
      <c r="AE49" s="559" t="s">
        <v>144</v>
      </c>
      <c r="AF49" s="560"/>
      <c r="AG49" s="560"/>
      <c r="AH49" s="560"/>
      <c r="AI49" s="560"/>
      <c r="AJ49" s="560"/>
      <c r="AK49" s="561"/>
      <c r="AL49" s="559" t="s">
        <v>143</v>
      </c>
      <c r="AM49" s="560"/>
      <c r="AN49" s="560"/>
      <c r="AO49" s="560"/>
      <c r="AP49" s="560"/>
      <c r="AQ49" s="560"/>
      <c r="AR49" s="560"/>
      <c r="AS49" s="561"/>
      <c r="BF49" s="352"/>
      <c r="BJ49" s="352"/>
    </row>
    <row r="50" spans="1:62" x14ac:dyDescent="0.15">
      <c r="A50" s="578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80"/>
      <c r="AE50" s="569" t="s">
        <v>206</v>
      </c>
      <c r="AF50" s="570"/>
      <c r="AG50" s="570"/>
      <c r="AH50" s="570"/>
      <c r="AI50" s="570"/>
      <c r="AJ50" s="570"/>
      <c r="AK50" s="571"/>
      <c r="AL50" s="572"/>
      <c r="AM50" s="573"/>
      <c r="AN50" s="573"/>
      <c r="AO50" s="573"/>
      <c r="AP50" s="573"/>
      <c r="AQ50" s="573"/>
      <c r="AR50" s="573"/>
      <c r="AS50" s="574"/>
    </row>
    <row r="51" spans="1:62" x14ac:dyDescent="0.15">
      <c r="A51" s="581"/>
      <c r="B51" s="582"/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3"/>
      <c r="AE51" s="569" t="s">
        <v>207</v>
      </c>
      <c r="AF51" s="570"/>
      <c r="AG51" s="570"/>
      <c r="AH51" s="570"/>
      <c r="AI51" s="570"/>
      <c r="AJ51" s="570"/>
      <c r="AK51" s="571"/>
      <c r="AL51" s="575"/>
      <c r="AM51" s="576"/>
      <c r="AN51" s="576"/>
      <c r="AO51" s="576"/>
      <c r="AP51" s="576"/>
      <c r="AQ51" s="576"/>
      <c r="AR51" s="576"/>
      <c r="AS51" s="577"/>
    </row>
    <row r="52" spans="1:62" x14ac:dyDescent="0.15">
      <c r="A52" s="581"/>
      <c r="B52" s="582"/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  <c r="AA52" s="582"/>
      <c r="AB52" s="582"/>
      <c r="AC52" s="582"/>
      <c r="AD52" s="583"/>
      <c r="AE52" s="569" t="s">
        <v>209</v>
      </c>
      <c r="AF52" s="570"/>
      <c r="AG52" s="570"/>
      <c r="AH52" s="570"/>
      <c r="AI52" s="570"/>
      <c r="AJ52" s="570"/>
      <c r="AK52" s="571"/>
      <c r="AL52" s="575"/>
      <c r="AM52" s="576"/>
      <c r="AN52" s="576"/>
      <c r="AO52" s="576"/>
      <c r="AP52" s="576"/>
      <c r="AQ52" s="576"/>
      <c r="AR52" s="576"/>
      <c r="AS52" s="577"/>
    </row>
    <row r="53" spans="1:62" x14ac:dyDescent="0.15">
      <c r="A53" s="581"/>
      <c r="B53" s="582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3"/>
      <c r="AE53" s="484" t="s">
        <v>208</v>
      </c>
      <c r="AF53" s="485"/>
      <c r="AG53" s="485"/>
      <c r="AH53" s="485"/>
      <c r="AI53" s="485"/>
      <c r="AJ53" s="485"/>
      <c r="AK53" s="486"/>
      <c r="AL53" s="575"/>
      <c r="AM53" s="576"/>
      <c r="AN53" s="576"/>
      <c r="AO53" s="576"/>
      <c r="AP53" s="576"/>
      <c r="AQ53" s="576"/>
      <c r="AR53" s="576"/>
      <c r="AS53" s="577"/>
    </row>
    <row r="54" spans="1:62" ht="15" x14ac:dyDescent="0.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79" t="s">
        <v>136</v>
      </c>
      <c r="U54" s="61"/>
      <c r="V54" s="61"/>
      <c r="W54" s="61"/>
      <c r="X54" s="61"/>
      <c r="Y54" s="61"/>
      <c r="Z54" s="61"/>
      <c r="AA54" s="61"/>
      <c r="AB54" s="61"/>
      <c r="AC54" s="61"/>
      <c r="AD54" s="62"/>
      <c r="AE54" s="562"/>
      <c r="AF54" s="562"/>
      <c r="AG54" s="562"/>
      <c r="AH54" s="562"/>
      <c r="AI54" s="562"/>
      <c r="AJ54" s="562"/>
      <c r="AK54" s="563"/>
      <c r="AL54" s="564">
        <f>SUM(AL50:AS53)</f>
        <v>0</v>
      </c>
      <c r="AM54" s="565"/>
      <c r="AN54" s="565"/>
      <c r="AO54" s="565"/>
      <c r="AP54" s="565"/>
      <c r="AQ54" s="565"/>
      <c r="AR54" s="565"/>
      <c r="AS54" s="565"/>
    </row>
    <row r="55" spans="1:62" x14ac:dyDescent="0.15">
      <c r="T55" s="58"/>
      <c r="U55" s="58"/>
      <c r="V55" s="58"/>
      <c r="W55" s="58"/>
    </row>
    <row r="56" spans="1:62" ht="15" x14ac:dyDescent="0.15">
      <c r="A56" s="566" t="s">
        <v>146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8"/>
    </row>
    <row r="57" spans="1:62" ht="31.5" customHeight="1" x14ac:dyDescent="0.15">
      <c r="A57" s="80"/>
      <c r="B57" s="482" t="s">
        <v>147</v>
      </c>
      <c r="C57" s="584" t="s">
        <v>160</v>
      </c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5"/>
      <c r="AE57" s="590">
        <f>IFERROR(VLOOKUP(AT57,source_honoraires!$D$10:$V$158,source_honoraires!$T$7,FALSE),0)</f>
        <v>0</v>
      </c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90"/>
      <c r="AS57" s="590"/>
      <c r="AT57" s="2" t="str">
        <f>$BE$5&amp;"A"</f>
        <v>A</v>
      </c>
    </row>
    <row r="58" spans="1:62" ht="31.5" customHeight="1" x14ac:dyDescent="0.15">
      <c r="A58" s="80"/>
      <c r="B58" s="482" t="s">
        <v>148</v>
      </c>
      <c r="C58" s="584" t="s">
        <v>149</v>
      </c>
      <c r="D58" s="584"/>
      <c r="E58" s="584"/>
      <c r="F58" s="584"/>
      <c r="G58" s="584"/>
      <c r="H58" s="584"/>
      <c r="I58" s="584"/>
      <c r="J58" s="584"/>
      <c r="K58" s="584"/>
      <c r="L58" s="584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584"/>
      <c r="AD58" s="483"/>
      <c r="AE58" s="590">
        <f>IFERROR(VLOOKUP(AT58,source_honoraires!$D$10:$V$158,source_honoraires!$T$7,FALSE),0)</f>
        <v>0</v>
      </c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90"/>
      <c r="AS58" s="590"/>
      <c r="AT58" s="2" t="str">
        <f>$BE$5&amp;"B"</f>
        <v>B</v>
      </c>
    </row>
    <row r="59" spans="1:62" ht="31.5" customHeight="1" x14ac:dyDescent="0.15">
      <c r="A59" s="80"/>
      <c r="B59" s="482" t="s">
        <v>150</v>
      </c>
      <c r="C59" s="591" t="s">
        <v>151</v>
      </c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3"/>
      <c r="AE59" s="590" t="e">
        <f>VLOOKUP($BE$5,source_honoraires!$E$10:$X$351,source_honoraires!$X$6,FALSE)</f>
        <v>#N/A</v>
      </c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90"/>
      <c r="AS59" s="590"/>
      <c r="AT59" s="2" t="str">
        <f>$BE$5&amp;"C"</f>
        <v>C</v>
      </c>
    </row>
    <row r="61" spans="1:62" ht="2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6"/>
    </row>
    <row r="62" spans="1:62" x14ac:dyDescent="0.15">
      <c r="A62" s="57"/>
      <c r="B62" s="58" t="s">
        <v>152</v>
      </c>
      <c r="C62" s="58"/>
      <c r="D62" s="58"/>
      <c r="E62" s="58"/>
      <c r="F62" s="58"/>
      <c r="G62" s="58"/>
      <c r="H62" s="58"/>
      <c r="I62" s="589">
        <f>paramètres!B12</f>
        <v>0</v>
      </c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9"/>
    </row>
    <row r="63" spans="1:62" ht="2.25" customHeight="1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9"/>
    </row>
    <row r="64" spans="1:62" x14ac:dyDescent="0.15">
      <c r="A64" s="57"/>
      <c r="B64" s="58" t="s">
        <v>153</v>
      </c>
      <c r="C64" s="58"/>
      <c r="D64" s="58"/>
      <c r="E64" s="58"/>
      <c r="F64" s="58"/>
      <c r="G64" s="343" t="str">
        <f>MID(paramètres!B18,1,1)</f>
        <v/>
      </c>
      <c r="H64" s="344" t="str">
        <f>MID(paramètres!B18,2,1)</f>
        <v/>
      </c>
      <c r="I64" s="344" t="str">
        <f>MID(paramètres!B18,3,1)</f>
        <v/>
      </c>
      <c r="J64" s="344" t="str">
        <f>MID(paramètres!B18,4,1)</f>
        <v/>
      </c>
      <c r="K64" s="344" t="str">
        <f>MID(paramètres!B18,5,1)</f>
        <v/>
      </c>
      <c r="L64" s="345" t="str">
        <f>MID(paramètres!B18,6,1)</f>
        <v/>
      </c>
      <c r="M64" s="346"/>
      <c r="N64" s="344" t="str">
        <f>RIGHT(paramètres!B18,1)</f>
        <v/>
      </c>
      <c r="O64" s="58"/>
      <c r="P64" s="58"/>
      <c r="Q64" s="58"/>
      <c r="R64" s="58"/>
      <c r="S64" s="58"/>
      <c r="T64" s="58"/>
      <c r="U64" s="58"/>
      <c r="V64" s="58"/>
      <c r="W64" s="58"/>
      <c r="X64" s="58" t="s">
        <v>155</v>
      </c>
      <c r="Y64" s="58"/>
      <c r="Z64" s="58"/>
      <c r="AA64" s="589">
        <f>paramètres!B30</f>
        <v>0</v>
      </c>
      <c r="AB64" s="589"/>
      <c r="AC64" s="589"/>
      <c r="AD64" s="589"/>
      <c r="AE64" s="589"/>
      <c r="AF64" s="589"/>
      <c r="AG64" s="589"/>
      <c r="AH64" s="589"/>
      <c r="AI64" s="589"/>
      <c r="AJ64" s="58"/>
      <c r="AK64" s="58"/>
      <c r="AL64" s="58"/>
      <c r="AM64" s="58"/>
      <c r="AN64" s="58"/>
      <c r="AO64" s="58"/>
      <c r="AP64" s="58"/>
      <c r="AQ64" s="58"/>
      <c r="AR64" s="58"/>
      <c r="AS64" s="59"/>
    </row>
    <row r="65" spans="1:45" ht="2.25" customHeight="1" x14ac:dyDescent="0.1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347"/>
      <c r="AB65" s="347"/>
      <c r="AC65" s="347"/>
      <c r="AD65" s="347"/>
      <c r="AE65" s="347"/>
      <c r="AF65" s="347"/>
      <c r="AG65" s="347"/>
      <c r="AH65" s="347"/>
      <c r="AI65" s="347"/>
      <c r="AJ65" s="58"/>
      <c r="AK65" s="58"/>
      <c r="AL65" s="58"/>
      <c r="AM65" s="58"/>
      <c r="AN65" s="58"/>
      <c r="AO65" s="58"/>
      <c r="AP65" s="58"/>
      <c r="AQ65" s="58"/>
      <c r="AR65" s="58"/>
      <c r="AS65" s="59"/>
    </row>
    <row r="66" spans="1:45" x14ac:dyDescent="0.15">
      <c r="A66" s="57"/>
      <c r="B66" s="58" t="s">
        <v>157</v>
      </c>
      <c r="C66" s="58"/>
      <c r="D66" s="58"/>
      <c r="E66" s="58"/>
      <c r="F66" s="58"/>
      <c r="G66" s="588">
        <f>paramètres!B26</f>
        <v>0</v>
      </c>
      <c r="H66" s="588"/>
      <c r="I66" s="588"/>
      <c r="J66" s="346"/>
      <c r="K66" s="346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 t="s">
        <v>15</v>
      </c>
      <c r="Y66" s="58"/>
      <c r="Z66" s="58"/>
      <c r="AA66" s="589">
        <f>paramètres!B28</f>
        <v>0</v>
      </c>
      <c r="AB66" s="589"/>
      <c r="AC66" s="589"/>
      <c r="AD66" s="589"/>
      <c r="AE66" s="589"/>
      <c r="AF66" s="589"/>
      <c r="AG66" s="589"/>
      <c r="AH66" s="589"/>
      <c r="AI66" s="589"/>
      <c r="AJ66" s="58"/>
      <c r="AK66" s="58"/>
      <c r="AL66" s="58"/>
      <c r="AM66" s="58"/>
      <c r="AN66" s="58"/>
      <c r="AO66" s="58"/>
      <c r="AP66" s="58"/>
      <c r="AQ66" s="58"/>
      <c r="AR66" s="58"/>
      <c r="AS66" s="59"/>
    </row>
    <row r="67" spans="1:45" ht="2.25" customHeight="1" x14ac:dyDescent="0.15">
      <c r="A67" s="57"/>
      <c r="B67" s="58"/>
      <c r="C67" s="58"/>
      <c r="D67" s="58"/>
      <c r="E67" s="58"/>
      <c r="F67" s="58"/>
      <c r="G67" s="346"/>
      <c r="H67" s="346"/>
      <c r="I67" s="346"/>
      <c r="J67" s="346"/>
      <c r="K67" s="346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347"/>
      <c r="AB67" s="347"/>
      <c r="AC67" s="347"/>
      <c r="AD67" s="347"/>
      <c r="AE67" s="347"/>
      <c r="AF67" s="347"/>
      <c r="AG67" s="347"/>
      <c r="AH67" s="347"/>
      <c r="AI67" s="347"/>
      <c r="AJ67" s="58"/>
      <c r="AK67" s="58"/>
      <c r="AL67" s="58"/>
      <c r="AM67" s="58"/>
      <c r="AN67" s="58"/>
      <c r="AO67" s="58"/>
      <c r="AP67" s="58"/>
      <c r="AQ67" s="58"/>
      <c r="AR67" s="58"/>
      <c r="AS67" s="59"/>
    </row>
    <row r="68" spans="1:45" x14ac:dyDescent="0.15">
      <c r="A68" s="57"/>
      <c r="B68" s="58" t="s">
        <v>154</v>
      </c>
      <c r="C68" s="58"/>
      <c r="D68" s="58"/>
      <c r="E68" s="58"/>
      <c r="F68" s="58"/>
      <c r="G68" s="588">
        <f>paramètres!B32</f>
        <v>0</v>
      </c>
      <c r="H68" s="588"/>
      <c r="I68" s="588"/>
      <c r="J68" s="588"/>
      <c r="K68" s="58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 t="s">
        <v>156</v>
      </c>
      <c r="Y68" s="58"/>
      <c r="Z68" s="58"/>
      <c r="AA68" s="589">
        <f>paramètres!B34</f>
        <v>0</v>
      </c>
      <c r="AB68" s="589"/>
      <c r="AC68" s="589"/>
      <c r="AD68" s="589"/>
      <c r="AE68" s="589"/>
      <c r="AF68" s="589"/>
      <c r="AG68" s="589"/>
      <c r="AH68" s="589"/>
      <c r="AI68" s="589"/>
      <c r="AJ68" s="58"/>
      <c r="AK68" s="58"/>
      <c r="AL68" s="58"/>
      <c r="AM68" s="58"/>
      <c r="AN68" s="58"/>
      <c r="AO68" s="58"/>
      <c r="AP68" s="58"/>
      <c r="AQ68" s="58"/>
      <c r="AR68" s="58"/>
      <c r="AS68" s="59"/>
    </row>
    <row r="69" spans="1:45" ht="2.25" customHeight="1" x14ac:dyDescent="0.1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2"/>
    </row>
    <row r="70" spans="1:45" ht="2.25" customHeight="1" x14ac:dyDescent="0.15"/>
    <row r="71" spans="1:45" x14ac:dyDescent="0.15">
      <c r="V71" s="2" t="s">
        <v>174</v>
      </c>
      <c r="X71" s="586">
        <f>paramètres!B28</f>
        <v>0</v>
      </c>
      <c r="Y71" s="586"/>
      <c r="Z71" s="586"/>
      <c r="AA71" s="586"/>
      <c r="AB71" s="586"/>
      <c r="AC71" s="586"/>
      <c r="AE71" s="2" t="s">
        <v>175</v>
      </c>
      <c r="AF71" s="587" t="str">
        <f>IF(paramètres!B22&lt;&gt;"",paramètres!B22,"")</f>
        <v/>
      </c>
      <c r="AG71" s="587"/>
      <c r="AH71" s="587"/>
      <c r="AI71" s="587"/>
      <c r="AJ71" s="587"/>
      <c r="AK71" s="587"/>
    </row>
    <row r="73" spans="1:45" ht="15" x14ac:dyDescent="0.15">
      <c r="AC73" s="51" t="s">
        <v>158</v>
      </c>
    </row>
  </sheetData>
  <mergeCells count="89">
    <mergeCell ref="X71:AC71"/>
    <mergeCell ref="AF71:AK71"/>
    <mergeCell ref="I62:AE62"/>
    <mergeCell ref="AA64:AI64"/>
    <mergeCell ref="G66:I66"/>
    <mergeCell ref="AA66:AI66"/>
    <mergeCell ref="G68:K68"/>
    <mergeCell ref="AA68:AI68"/>
    <mergeCell ref="C59:AD59"/>
    <mergeCell ref="AE59:AS59"/>
    <mergeCell ref="A52:AD52"/>
    <mergeCell ref="AE52:AK52"/>
    <mergeCell ref="AL52:AS52"/>
    <mergeCell ref="A53:AD53"/>
    <mergeCell ref="AL53:AS53"/>
    <mergeCell ref="AE54:AK54"/>
    <mergeCell ref="AL54:AS54"/>
    <mergeCell ref="A56:AS56"/>
    <mergeCell ref="C57:AD57"/>
    <mergeCell ref="AE57:AS57"/>
    <mergeCell ref="C58:AC58"/>
    <mergeCell ref="AE58:AS58"/>
    <mergeCell ref="A50:AD50"/>
    <mergeCell ref="AE50:AK50"/>
    <mergeCell ref="AL50:AS50"/>
    <mergeCell ref="A51:AD51"/>
    <mergeCell ref="AE51:AK51"/>
    <mergeCell ref="AL51:AS51"/>
    <mergeCell ref="AH42:AO42"/>
    <mergeCell ref="AH43:AO43"/>
    <mergeCell ref="AH44:AO44"/>
    <mergeCell ref="AH45:AO45"/>
    <mergeCell ref="A49:AD49"/>
    <mergeCell ref="AE49:AK49"/>
    <mergeCell ref="AL49:AS49"/>
    <mergeCell ref="AL41:AS41"/>
    <mergeCell ref="AE33:AK33"/>
    <mergeCell ref="AL33:AS33"/>
    <mergeCell ref="R34:S34"/>
    <mergeCell ref="AE34:AK34"/>
    <mergeCell ref="AL34:AS40"/>
    <mergeCell ref="R35:S35"/>
    <mergeCell ref="AE35:AK35"/>
    <mergeCell ref="R36:S36"/>
    <mergeCell ref="AE36:AK36"/>
    <mergeCell ref="R37:S37"/>
    <mergeCell ref="AE37:AK37"/>
    <mergeCell ref="AE38:AK38"/>
    <mergeCell ref="AE39:AK39"/>
    <mergeCell ref="AE40:AK40"/>
    <mergeCell ref="AE41:AK41"/>
    <mergeCell ref="AE27:AK30"/>
    <mergeCell ref="AL27:AS30"/>
    <mergeCell ref="AE31:AK31"/>
    <mergeCell ref="AL31:AS31"/>
    <mergeCell ref="AE32:AK32"/>
    <mergeCell ref="AL32:AS32"/>
    <mergeCell ref="A23:U23"/>
    <mergeCell ref="AE23:AS23"/>
    <mergeCell ref="AE24:AK24"/>
    <mergeCell ref="AL24:AS24"/>
    <mergeCell ref="AE25:AK26"/>
    <mergeCell ref="AL25:AS26"/>
    <mergeCell ref="H18:M18"/>
    <mergeCell ref="S18:T18"/>
    <mergeCell ref="AC18:AR18"/>
    <mergeCell ref="X20:AB20"/>
    <mergeCell ref="AD20:AH20"/>
    <mergeCell ref="AK20:AR20"/>
    <mergeCell ref="A7:M7"/>
    <mergeCell ref="AC12:AR12"/>
    <mergeCell ref="H14:T14"/>
    <mergeCell ref="AC14:AR14"/>
    <mergeCell ref="D16:G16"/>
    <mergeCell ref="I16:J16"/>
    <mergeCell ref="N16:T16"/>
    <mergeCell ref="AC16:AR16"/>
    <mergeCell ref="BF3:BF4"/>
    <mergeCell ref="A4:M4"/>
    <mergeCell ref="U4:AS4"/>
    <mergeCell ref="A5:M5"/>
    <mergeCell ref="A6:M6"/>
    <mergeCell ref="Z6:AA6"/>
    <mergeCell ref="BE3:BE4"/>
    <mergeCell ref="A1:M1"/>
    <mergeCell ref="A2:M2"/>
    <mergeCell ref="U2:AS2"/>
    <mergeCell ref="A3:M3"/>
    <mergeCell ref="U3:AS3"/>
  </mergeCells>
  <conditionalFormatting sqref="D16:G16 I16:J16 N16:T16 M10:R10 T10 AA68">
    <cfRule type="containsBlanks" dxfId="241" priority="18">
      <formula>LEN(TRIM(D10))=0</formula>
    </cfRule>
  </conditionalFormatting>
  <conditionalFormatting sqref="H18:M18 S18:T18">
    <cfRule type="containsBlanks" dxfId="240" priority="17">
      <formula>LEN(TRIM(H18))=0</formula>
    </cfRule>
  </conditionalFormatting>
  <conditionalFormatting sqref="J20:K20">
    <cfRule type="containsBlanks" dxfId="239" priority="15">
      <formula>LEN(TRIM(J20))=0</formula>
    </cfRule>
  </conditionalFormatting>
  <conditionalFormatting sqref="G12">
    <cfRule type="containsBlanks" dxfId="238" priority="16">
      <formula>LEN(TRIM(G12))=0</formula>
    </cfRule>
  </conditionalFormatting>
  <conditionalFormatting sqref="M20:N20">
    <cfRule type="containsBlanks" dxfId="237" priority="14">
      <formula>LEN(TRIM(M20))=0</formula>
    </cfRule>
  </conditionalFormatting>
  <conditionalFormatting sqref="AI10:AN10">
    <cfRule type="containsBlanks" dxfId="236" priority="13">
      <formula>LEN(TRIM(AI10))=0</formula>
    </cfRule>
  </conditionalFormatting>
  <conditionalFormatting sqref="X20:AB20">
    <cfRule type="containsBlanks" dxfId="235" priority="12">
      <formula>LEN(TRIM(X20))=0</formula>
    </cfRule>
  </conditionalFormatting>
  <conditionalFormatting sqref="AD20">
    <cfRule type="containsBlanks" dxfId="234" priority="11">
      <formula>LEN(TRIM(AD20))=0</formula>
    </cfRule>
  </conditionalFormatting>
  <conditionalFormatting sqref="AK20:AR20">
    <cfRule type="containsBlanks" dxfId="233" priority="10">
      <formula>LEN(TRIM(AK20))=0</formula>
    </cfRule>
  </conditionalFormatting>
  <conditionalFormatting sqref="AC12:AR12 AC14:AR14 AC18:AR18 AC16:AR16">
    <cfRule type="containsBlanks" dxfId="232" priority="9">
      <formula>LEN(TRIM(AC12))=0</formula>
    </cfRule>
  </conditionalFormatting>
  <conditionalFormatting sqref="H14:T14">
    <cfRule type="containsBlanks" dxfId="231" priority="8">
      <formula>LEN(TRIM(H14))=0</formula>
    </cfRule>
  </conditionalFormatting>
  <conditionalFormatting sqref="AP10">
    <cfRule type="containsBlanks" dxfId="230" priority="7">
      <formula>LEN(TRIM(AP10))=0</formula>
    </cfRule>
  </conditionalFormatting>
  <conditionalFormatting sqref="G64:L64">
    <cfRule type="containsBlanks" dxfId="229" priority="6">
      <formula>LEN(TRIM(G64))=0</formula>
    </cfRule>
  </conditionalFormatting>
  <conditionalFormatting sqref="N64">
    <cfRule type="containsBlanks" dxfId="228" priority="5">
      <formula>LEN(TRIM(N64))=0</formula>
    </cfRule>
  </conditionalFormatting>
  <conditionalFormatting sqref="G66:I66 G68:K68">
    <cfRule type="containsBlanks" dxfId="227" priority="4">
      <formula>LEN(TRIM(G66))=0</formula>
    </cfRule>
  </conditionalFormatting>
  <conditionalFormatting sqref="I62:AE62">
    <cfRule type="containsBlanks" dxfId="226" priority="3">
      <formula>LEN(TRIM(I62))=0</formula>
    </cfRule>
  </conditionalFormatting>
  <conditionalFormatting sqref="AA64:AI64 AA66:AI66">
    <cfRule type="containsBlanks" dxfId="225" priority="2">
      <formula>LEN(TRIM(AA64))=0</formula>
    </cfRule>
  </conditionalFormatting>
  <conditionalFormatting sqref="Z6:AA6">
    <cfRule type="containsBlanks" dxfId="224" priority="1">
      <formula>LEN(TRIM(Z6))=0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84" orientation="portrait" r:id="rId1"/>
  <headerFooter>
    <oddHeader>&amp;R&amp;"Geneva,Gras"&amp;12ID19</oddHeader>
    <oddFooter>&amp;L_____________________________
(1) Célibataire, marié, veuf, divorcé.
(2) Inclure la période des congés.&amp;R
Mis au format Excel par : www.impots-et-taxes.com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  <pageSetUpPr fitToPage="1"/>
  </sheetPr>
  <dimension ref="A1:BJ73"/>
  <sheetViews>
    <sheetView showGridLines="0" showZeros="0" workbookViewId="0">
      <selection activeCell="BE50" sqref="BE50"/>
    </sheetView>
  </sheetViews>
  <sheetFormatPr baseColWidth="10" defaultColWidth="3.6640625" defaultRowHeight="14" x14ac:dyDescent="0.15"/>
  <cols>
    <col min="1" max="1" width="0.6640625" style="2" customWidth="1"/>
    <col min="2" max="2" width="3.6640625" style="2" bestFit="1" customWidth="1"/>
    <col min="3" max="6" width="3.6640625" style="2"/>
    <col min="7" max="7" width="3.6640625" style="2" customWidth="1"/>
    <col min="8" max="9" width="3.6640625" style="2"/>
    <col min="10" max="11" width="2.83203125" style="2" customWidth="1"/>
    <col min="12" max="12" width="4.5" style="2" customWidth="1"/>
    <col min="13" max="20" width="2.6640625" style="2" customWidth="1"/>
    <col min="21" max="21" width="0.5" style="2" customWidth="1"/>
    <col min="22" max="22" width="0.83203125" style="2" customWidth="1"/>
    <col min="23" max="29" width="3.1640625" style="2" customWidth="1"/>
    <col min="30" max="30" width="1.1640625" style="2" customWidth="1"/>
    <col min="31" max="34" width="3.1640625" style="2" customWidth="1"/>
    <col min="35" max="44" width="2.6640625" style="2" customWidth="1"/>
    <col min="45" max="45" width="0.6640625" style="2" customWidth="1"/>
    <col min="46" max="46" width="3.6640625" style="2" hidden="1" customWidth="1"/>
    <col min="47" max="56" width="3.6640625" style="2"/>
    <col min="57" max="57" width="28.6640625" style="2" bestFit="1" customWidth="1"/>
    <col min="58" max="58" width="5.5" style="349" hidden="1" customWidth="1"/>
    <col min="59" max="61" width="0" style="2" hidden="1" customWidth="1"/>
    <col min="62" max="62" width="3" style="349" hidden="1" customWidth="1"/>
    <col min="63" max="16384" width="3.6640625" style="2"/>
  </cols>
  <sheetData>
    <row r="1" spans="1:62" ht="16" x14ac:dyDescent="0.15">
      <c r="A1" s="523" t="s">
        <v>28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"/>
      <c r="O1" s="52"/>
      <c r="P1" s="52"/>
      <c r="AM1" s="53"/>
    </row>
    <row r="2" spans="1:62" s="53" customFormat="1" ht="15" thickBot="1" x14ac:dyDescent="0.2">
      <c r="A2" s="522" t="s">
        <v>104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3"/>
      <c r="O2" s="3"/>
      <c r="P2" s="3"/>
      <c r="U2" s="522" t="s">
        <v>106</v>
      </c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BF2" s="350"/>
      <c r="BJ2" s="350"/>
    </row>
    <row r="3" spans="1:62" s="53" customFormat="1" ht="13.5" customHeight="1" x14ac:dyDescent="0.15">
      <c r="A3" s="522" t="s">
        <v>159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3"/>
      <c r="O3" s="3"/>
      <c r="P3" s="3"/>
      <c r="U3" s="522" t="s">
        <v>107</v>
      </c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BE3" s="518" t="s">
        <v>303</v>
      </c>
      <c r="BF3" s="516" t="s">
        <v>290</v>
      </c>
      <c r="BJ3" s="354" t="str">
        <f>paramètres!E6</f>
        <v>00</v>
      </c>
    </row>
    <row r="4" spans="1:62" ht="15" x14ac:dyDescent="0.15">
      <c r="A4" s="522" t="s">
        <v>105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"/>
      <c r="O4" s="52"/>
      <c r="P4" s="52"/>
      <c r="U4" s="522" t="s">
        <v>108</v>
      </c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BE4" s="519"/>
      <c r="BF4" s="517"/>
      <c r="BJ4" s="354" t="str">
        <f>paramètres!E7</f>
        <v/>
      </c>
    </row>
    <row r="5" spans="1:62" ht="15" thickBot="1" x14ac:dyDescent="0.2">
      <c r="A5" s="522" t="s">
        <v>33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3"/>
      <c r="O5" s="3"/>
      <c r="P5" s="3"/>
      <c r="BE5" s="366"/>
      <c r="BF5" s="351">
        <f>BE5</f>
        <v>0</v>
      </c>
    </row>
    <row r="6" spans="1:62" x14ac:dyDescent="0.15">
      <c r="A6" s="524" t="s">
        <v>109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3"/>
      <c r="O6" s="3"/>
      <c r="P6" s="3"/>
      <c r="V6" s="4" t="s">
        <v>112</v>
      </c>
      <c r="W6" s="4"/>
      <c r="X6" s="4"/>
      <c r="Y6" s="4"/>
      <c r="Z6" s="525">
        <f>paramètres!B20</f>
        <v>0</v>
      </c>
      <c r="AA6" s="525"/>
      <c r="AB6" s="4" t="s">
        <v>111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62" x14ac:dyDescent="0.15">
      <c r="A7" s="524" t="s">
        <v>110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3"/>
      <c r="O7" s="3"/>
      <c r="P7" s="3"/>
    </row>
    <row r="8" spans="1:62" ht="19.5" customHeight="1" x14ac:dyDescent="0.15"/>
    <row r="9" spans="1:62" ht="3" customHeight="1" x14ac:dyDescent="0.1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  <c r="V9" s="5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6"/>
    </row>
    <row r="10" spans="1:62" x14ac:dyDescent="0.15">
      <c r="A10" s="57"/>
      <c r="B10" s="425" t="s">
        <v>113</v>
      </c>
      <c r="C10" s="426"/>
      <c r="D10" s="425"/>
      <c r="E10" s="425"/>
      <c r="F10" s="425"/>
      <c r="G10" s="425"/>
      <c r="H10" s="425"/>
      <c r="I10" s="425"/>
      <c r="J10" s="425"/>
      <c r="K10" s="425"/>
      <c r="L10" s="425" t="s">
        <v>20</v>
      </c>
      <c r="M10" s="427" t="str">
        <f>LEFT(BE5,1)</f>
        <v/>
      </c>
      <c r="N10" s="428" t="str">
        <f>MID(BE5,2,1)</f>
        <v/>
      </c>
      <c r="O10" s="428" t="str">
        <f>MID(BE5,3,1)</f>
        <v/>
      </c>
      <c r="P10" s="428" t="str">
        <f>MID(BE5,4,1)</f>
        <v/>
      </c>
      <c r="Q10" s="428" t="str">
        <f>MID(BE5,5,1)</f>
        <v/>
      </c>
      <c r="R10" s="429" t="str">
        <f>MID(BE5,6,1)</f>
        <v/>
      </c>
      <c r="S10" s="430"/>
      <c r="T10" s="431" t="str">
        <f>+MID(BE5,7,1)</f>
        <v/>
      </c>
      <c r="U10" s="59"/>
      <c r="V10" s="57"/>
      <c r="W10" s="58" t="s">
        <v>118</v>
      </c>
      <c r="X10" s="58"/>
      <c r="Y10" s="58"/>
      <c r="Z10" s="58"/>
      <c r="AA10" s="58"/>
      <c r="AB10" s="58"/>
      <c r="AC10" s="58"/>
      <c r="AD10" s="58"/>
      <c r="AE10" s="58" t="s">
        <v>20</v>
      </c>
      <c r="AF10" s="58"/>
      <c r="AG10" s="58"/>
      <c r="AH10" s="58"/>
      <c r="AI10" s="92"/>
      <c r="AJ10" s="93"/>
      <c r="AK10" s="93"/>
      <c r="AL10" s="93"/>
      <c r="AM10" s="93"/>
      <c r="AN10" s="94"/>
      <c r="AO10" s="65"/>
      <c r="AP10" s="93"/>
      <c r="AQ10" s="65"/>
      <c r="AR10" s="65"/>
      <c r="AS10" s="63"/>
    </row>
    <row r="11" spans="1:62" ht="2.25" customHeight="1" x14ac:dyDescent="0.15">
      <c r="A11" s="57"/>
      <c r="B11" s="425"/>
      <c r="C11" s="426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59"/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9"/>
    </row>
    <row r="12" spans="1:62" x14ac:dyDescent="0.15">
      <c r="A12" s="57"/>
      <c r="B12" s="425" t="s">
        <v>114</v>
      </c>
      <c r="C12" s="426"/>
      <c r="D12" s="425"/>
      <c r="E12" s="425"/>
      <c r="F12" s="425"/>
      <c r="G12" s="432" t="e">
        <f>VLOOKUP($BE$5,source_honoraires!$E$10:$V$351,source_honoraires!$F$6,FALSE)&amp;" "&amp;VLOOKUP($BE$5,source_honoraires!$E$10:$V$351,source_honoraires!$G$6,FALSE)</f>
        <v>#N/A</v>
      </c>
      <c r="H12" s="426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59"/>
      <c r="V12" s="57"/>
      <c r="W12" s="58" t="s">
        <v>122</v>
      </c>
      <c r="X12" s="58"/>
      <c r="Y12" s="58"/>
      <c r="Z12" s="58"/>
      <c r="AA12" s="58"/>
      <c r="AB12" s="58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9"/>
    </row>
    <row r="13" spans="1:62" ht="2.25" customHeight="1" x14ac:dyDescent="0.15">
      <c r="A13" s="57"/>
      <c r="B13" s="425"/>
      <c r="C13" s="426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59"/>
      <c r="V13" s="57"/>
      <c r="W13" s="58"/>
      <c r="X13" s="58"/>
      <c r="Y13" s="58"/>
      <c r="Z13" s="58"/>
      <c r="AA13" s="58"/>
      <c r="AB13" s="58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59"/>
    </row>
    <row r="14" spans="1:62" x14ac:dyDescent="0.15">
      <c r="A14" s="57"/>
      <c r="B14" s="425" t="s">
        <v>21</v>
      </c>
      <c r="C14" s="426"/>
      <c r="D14" s="425"/>
      <c r="E14" s="425"/>
      <c r="F14" s="425"/>
      <c r="G14" s="425"/>
      <c r="H14" s="527" t="e">
        <f>VLOOKUP($BE$5,source_honoraires!$E$10:$V$351,source_honoraires!$I$6,FALSE)</f>
        <v>#N/A</v>
      </c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9"/>
      <c r="V14" s="57"/>
      <c r="W14" s="58" t="s">
        <v>121</v>
      </c>
      <c r="X14" s="58"/>
      <c r="Y14" s="58"/>
      <c r="Z14" s="58"/>
      <c r="AA14" s="58"/>
      <c r="AB14" s="58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9"/>
    </row>
    <row r="15" spans="1:62" ht="2.25" customHeight="1" x14ac:dyDescent="0.15">
      <c r="A15" s="57"/>
      <c r="B15" s="425"/>
      <c r="C15" s="426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59"/>
      <c r="V15" s="57"/>
      <c r="W15" s="58"/>
      <c r="X15" s="58"/>
      <c r="Y15" s="58"/>
      <c r="Z15" s="58"/>
      <c r="AA15" s="58"/>
      <c r="AB15" s="58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59"/>
    </row>
    <row r="16" spans="1:62" x14ac:dyDescent="0.15">
      <c r="A16" s="57"/>
      <c r="B16" s="425" t="s">
        <v>8</v>
      </c>
      <c r="C16" s="426"/>
      <c r="D16" s="527" t="e">
        <f>VLOOKUP($BE$5,source_honoraires!$E$10:$V$351,source_honoraires!$K$6,FALSE)</f>
        <v>#N/A</v>
      </c>
      <c r="E16" s="527"/>
      <c r="F16" s="527"/>
      <c r="G16" s="527"/>
      <c r="H16" s="425" t="s">
        <v>18</v>
      </c>
      <c r="I16" s="527" t="e">
        <f>VLOOKUP($BE$5,source_honoraires!$E$10:$V$351,source_honoraires!$L$6,FALSE)</f>
        <v>#N/A</v>
      </c>
      <c r="J16" s="527"/>
      <c r="K16" s="433"/>
      <c r="L16" s="425" t="s">
        <v>15</v>
      </c>
      <c r="M16" s="425"/>
      <c r="N16" s="527" t="e">
        <f>VLOOKUP($BE$5,source_honoraires!$E$10:$V$351,source_honoraires!$M$6,FALSE)</f>
        <v>#N/A</v>
      </c>
      <c r="O16" s="527"/>
      <c r="P16" s="527"/>
      <c r="Q16" s="527"/>
      <c r="R16" s="527"/>
      <c r="S16" s="527"/>
      <c r="T16" s="527"/>
      <c r="U16" s="59"/>
      <c r="V16" s="57"/>
      <c r="W16" s="58" t="s">
        <v>120</v>
      </c>
      <c r="X16" s="58"/>
      <c r="Y16" s="58"/>
      <c r="Z16" s="58"/>
      <c r="AA16" s="58"/>
      <c r="AB16" s="58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9"/>
    </row>
    <row r="17" spans="1:62" ht="2.25" customHeight="1" x14ac:dyDescent="0.15">
      <c r="A17" s="57"/>
      <c r="B17" s="425"/>
      <c r="C17" s="426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59"/>
      <c r="V17" s="57"/>
      <c r="W17" s="58"/>
      <c r="X17" s="58"/>
      <c r="Y17" s="58"/>
      <c r="Z17" s="58"/>
      <c r="AA17" s="58"/>
      <c r="AB17" s="58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59"/>
    </row>
    <row r="18" spans="1:62" x14ac:dyDescent="0.15">
      <c r="A18" s="57"/>
      <c r="B18" s="425" t="s">
        <v>161</v>
      </c>
      <c r="C18" s="426"/>
      <c r="D18" s="425"/>
      <c r="E18" s="425"/>
      <c r="F18" s="425"/>
      <c r="G18" s="425"/>
      <c r="H18" s="527"/>
      <c r="I18" s="527"/>
      <c r="J18" s="527"/>
      <c r="K18" s="527"/>
      <c r="L18" s="527"/>
      <c r="M18" s="527"/>
      <c r="N18" s="425" t="s">
        <v>115</v>
      </c>
      <c r="O18" s="426"/>
      <c r="P18" s="425"/>
      <c r="Q18" s="425"/>
      <c r="R18" s="425"/>
      <c r="S18" s="528"/>
      <c r="T18" s="528"/>
      <c r="U18" s="59"/>
      <c r="V18" s="57"/>
      <c r="W18" s="58" t="s">
        <v>123</v>
      </c>
      <c r="X18" s="58"/>
      <c r="Y18" s="58"/>
      <c r="Z18" s="58"/>
      <c r="AA18" s="58"/>
      <c r="AB18" s="58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9"/>
    </row>
    <row r="19" spans="1:62" ht="2.25" customHeight="1" x14ac:dyDescent="0.15">
      <c r="A19" s="57"/>
      <c r="B19" s="425"/>
      <c r="C19" s="426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59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</row>
    <row r="20" spans="1:62" x14ac:dyDescent="0.15">
      <c r="A20" s="57"/>
      <c r="B20" s="425" t="s">
        <v>116</v>
      </c>
      <c r="C20" s="426"/>
      <c r="D20" s="425"/>
      <c r="E20" s="425"/>
      <c r="F20" s="425"/>
      <c r="G20" s="425"/>
      <c r="H20" s="425"/>
      <c r="I20" s="425" t="s">
        <v>27</v>
      </c>
      <c r="J20" s="434" t="e">
        <f>IF(VLOOKUP($BE$5,source_honoraires!$E$10:$V$351,source_honoraires!$O$6,FALSE)&lt;10,"0"&amp;VLOOKUP($BE$5,source_honoraires!$E$10:$V$351,source_honoraires!$O$6,FALSE),VLOOKUP($BE$5,source_honoraires!$E$10:$V$351,source_honoraires!$O$6,FALSE))</f>
        <v>#N/A</v>
      </c>
      <c r="K20" s="435" t="e">
        <f>IF(VLOOKUP($BE$5,source_honoraires!$E$10:$V$351,source_honoraires!$P$6,FALSE)&lt;10,"0"&amp;VLOOKUP($BE$5,source_honoraires!$E$10:$V$351,source_honoraires!$P$6,FALSE),VLOOKUP($BE$5,source_honoraires!$E$10:$V$351,source_honoraires!$P$6,FALSE))</f>
        <v>#N/A</v>
      </c>
      <c r="L20" s="430" t="s">
        <v>117</v>
      </c>
      <c r="M20" s="434" t="e">
        <f>VLOOKUP($BE$5,source_honoraires!$E$10:$V$351,source_honoraires!$Q$6,FALSE)</f>
        <v>#N/A</v>
      </c>
      <c r="N20" s="435" t="e">
        <f>VLOOKUP($BE$5,source_honoraires!$E$10:$V$351,source_honoraires!$R$6,FALSE)</f>
        <v>#N/A</v>
      </c>
      <c r="O20" s="436" t="s">
        <v>66</v>
      </c>
      <c r="P20" s="425"/>
      <c r="Q20" s="425"/>
      <c r="R20" s="425"/>
      <c r="S20" s="425"/>
      <c r="T20" s="425"/>
      <c r="U20" s="59"/>
      <c r="V20" s="57"/>
      <c r="W20" s="58" t="s">
        <v>8</v>
      </c>
      <c r="X20" s="529"/>
      <c r="Y20" s="529"/>
      <c r="Z20" s="529"/>
      <c r="AA20" s="529"/>
      <c r="AB20" s="529"/>
      <c r="AC20" s="58" t="s">
        <v>18</v>
      </c>
      <c r="AD20" s="526"/>
      <c r="AE20" s="526"/>
      <c r="AF20" s="526"/>
      <c r="AG20" s="526"/>
      <c r="AH20" s="526"/>
      <c r="AI20" s="58" t="s">
        <v>15</v>
      </c>
      <c r="AJ20" s="58"/>
      <c r="AK20" s="526"/>
      <c r="AL20" s="526"/>
      <c r="AM20" s="526"/>
      <c r="AN20" s="526"/>
      <c r="AO20" s="526"/>
      <c r="AP20" s="526"/>
      <c r="AQ20" s="526"/>
      <c r="AR20" s="526"/>
      <c r="AS20" s="59"/>
    </row>
    <row r="21" spans="1:62" ht="5.25" customHeight="1" x14ac:dyDescent="0.15">
      <c r="A21" s="60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62"/>
      <c r="V21" s="60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2"/>
    </row>
    <row r="23" spans="1:62" s="53" customFormat="1" ht="15" customHeight="1" x14ac:dyDescent="0.15">
      <c r="A23" s="530" t="s">
        <v>119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64"/>
      <c r="W23" s="64"/>
      <c r="X23" s="64"/>
      <c r="Y23" s="64"/>
      <c r="Z23" s="64"/>
      <c r="AA23" s="64"/>
      <c r="AB23" s="64"/>
      <c r="AC23" s="64"/>
      <c r="AD23" s="64"/>
      <c r="AE23" s="532" t="s">
        <v>12</v>
      </c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4"/>
      <c r="BF23" s="350"/>
      <c r="BJ23" s="350"/>
    </row>
    <row r="24" spans="1:62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32" t="s">
        <v>22</v>
      </c>
      <c r="AF24" s="533"/>
      <c r="AG24" s="533"/>
      <c r="AH24" s="533"/>
      <c r="AI24" s="533"/>
      <c r="AJ24" s="533"/>
      <c r="AK24" s="534"/>
      <c r="AL24" s="532" t="s">
        <v>23</v>
      </c>
      <c r="AM24" s="533"/>
      <c r="AN24" s="533"/>
      <c r="AO24" s="533"/>
      <c r="AP24" s="533"/>
      <c r="AQ24" s="533"/>
      <c r="AR24" s="533"/>
      <c r="AS24" s="534"/>
    </row>
    <row r="25" spans="1:62" ht="20.25" customHeight="1" x14ac:dyDescent="0.15">
      <c r="A25" s="57"/>
      <c r="B25" s="70" t="s">
        <v>124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</row>
    <row r="26" spans="1:62" ht="15" x14ac:dyDescent="0.15">
      <c r="A26" s="57"/>
      <c r="B26" s="70" t="s">
        <v>125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</row>
    <row r="27" spans="1:62" x14ac:dyDescent="0.15">
      <c r="A27" s="57"/>
      <c r="B27" s="71" t="s">
        <v>126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36"/>
      <c r="AF27" s="537"/>
      <c r="AG27" s="537"/>
      <c r="AH27" s="537"/>
      <c r="AI27" s="537"/>
      <c r="AJ27" s="537"/>
      <c r="AK27" s="538"/>
      <c r="AL27" s="536"/>
      <c r="AM27" s="537"/>
      <c r="AN27" s="537"/>
      <c r="AO27" s="537"/>
      <c r="AP27" s="537"/>
      <c r="AQ27" s="537"/>
      <c r="AR27" s="537"/>
      <c r="AS27" s="538"/>
    </row>
    <row r="28" spans="1:62" x14ac:dyDescent="0.15">
      <c r="A28" s="57"/>
      <c r="B28" s="71" t="s">
        <v>127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39"/>
      <c r="AF28" s="540"/>
      <c r="AG28" s="540"/>
      <c r="AH28" s="540"/>
      <c r="AI28" s="540"/>
      <c r="AJ28" s="540"/>
      <c r="AK28" s="541"/>
      <c r="AL28" s="539"/>
      <c r="AM28" s="540"/>
      <c r="AN28" s="540"/>
      <c r="AO28" s="540"/>
      <c r="AP28" s="540"/>
      <c r="AQ28" s="540"/>
      <c r="AR28" s="540"/>
      <c r="AS28" s="541"/>
    </row>
    <row r="29" spans="1:62" x14ac:dyDescent="0.15">
      <c r="A29" s="57"/>
      <c r="B29" s="71" t="s">
        <v>142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39"/>
      <c r="AF29" s="540"/>
      <c r="AG29" s="540"/>
      <c r="AH29" s="540"/>
      <c r="AI29" s="540"/>
      <c r="AJ29" s="540"/>
      <c r="AK29" s="541"/>
      <c r="AL29" s="539"/>
      <c r="AM29" s="540"/>
      <c r="AN29" s="540"/>
      <c r="AO29" s="540"/>
      <c r="AP29" s="540"/>
      <c r="AQ29" s="540"/>
      <c r="AR29" s="540"/>
      <c r="AS29" s="541"/>
    </row>
    <row r="30" spans="1:62" ht="7.5" customHeight="1" x14ac:dyDescent="0.15">
      <c r="A30" s="57"/>
      <c r="B30" s="58"/>
      <c r="C30" s="7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42"/>
      <c r="AF30" s="543"/>
      <c r="AG30" s="543"/>
      <c r="AH30" s="543"/>
      <c r="AI30" s="543"/>
      <c r="AJ30" s="543"/>
      <c r="AK30" s="544"/>
      <c r="AL30" s="542"/>
      <c r="AM30" s="543"/>
      <c r="AN30" s="543"/>
      <c r="AO30" s="543"/>
      <c r="AP30" s="543"/>
      <c r="AQ30" s="543"/>
      <c r="AR30" s="543"/>
      <c r="AS30" s="544"/>
    </row>
    <row r="31" spans="1:62" s="51" customFormat="1" ht="15" x14ac:dyDescent="0.15">
      <c r="A31" s="72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110" t="s">
        <v>179</v>
      </c>
      <c r="Q31" s="111" t="str">
        <f>RIGHT(Z6,2)</f>
        <v>0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BF31" s="352"/>
      <c r="BJ31" s="352"/>
    </row>
    <row r="32" spans="1:62" s="52" customFormat="1" ht="15" x14ac:dyDescent="0.1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 t="s">
        <v>136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546"/>
      <c r="AF32" s="546"/>
      <c r="AG32" s="546"/>
      <c r="AH32" s="546"/>
      <c r="AI32" s="546"/>
      <c r="AJ32" s="546"/>
      <c r="AK32" s="546"/>
      <c r="AL32" s="546"/>
      <c r="AM32" s="546"/>
      <c r="AN32" s="546"/>
      <c r="AO32" s="546"/>
      <c r="AP32" s="546"/>
      <c r="AQ32" s="546"/>
      <c r="AR32" s="546"/>
      <c r="AS32" s="546"/>
      <c r="BF32" s="353"/>
      <c r="BJ32" s="353"/>
    </row>
    <row r="33" spans="1:62" s="51" customFormat="1" ht="15" x14ac:dyDescent="0.15">
      <c r="A33" s="72"/>
      <c r="B33" s="70"/>
      <c r="C33" s="70"/>
      <c r="D33" s="70" t="s">
        <v>132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BF33" s="352"/>
      <c r="BJ33" s="352"/>
    </row>
    <row r="34" spans="1:62" s="51" customFormat="1" ht="15" x14ac:dyDescent="0.15">
      <c r="A34" s="72"/>
      <c r="B34" s="70"/>
      <c r="C34" s="70"/>
      <c r="D34" s="70"/>
      <c r="E34" s="70"/>
      <c r="F34" s="70"/>
      <c r="G34" s="70"/>
      <c r="H34" s="66" t="s">
        <v>128</v>
      </c>
      <c r="I34" s="70" t="s">
        <v>16</v>
      </c>
      <c r="J34" s="70"/>
      <c r="K34" s="70"/>
      <c r="L34" s="70"/>
      <c r="M34" s="70"/>
      <c r="N34" s="70"/>
      <c r="O34" s="70"/>
      <c r="P34" s="70"/>
      <c r="Q34" s="70"/>
      <c r="R34" s="549">
        <v>0.06</v>
      </c>
      <c r="S34" s="549"/>
      <c r="T34" s="70" t="s">
        <v>131</v>
      </c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535"/>
      <c r="AF34" s="535"/>
      <c r="AG34" s="535"/>
      <c r="AH34" s="535"/>
      <c r="AI34" s="535"/>
      <c r="AJ34" s="535"/>
      <c r="AK34" s="535"/>
      <c r="AL34" s="550"/>
      <c r="AM34" s="551"/>
      <c r="AN34" s="551"/>
      <c r="AO34" s="551"/>
      <c r="AP34" s="551"/>
      <c r="AQ34" s="551"/>
      <c r="AR34" s="551"/>
      <c r="AS34" s="552"/>
      <c r="BF34" s="352"/>
      <c r="BJ34" s="352"/>
    </row>
    <row r="35" spans="1:62" s="51" customFormat="1" ht="15" x14ac:dyDescent="0.15">
      <c r="A35" s="72"/>
      <c r="B35" s="70"/>
      <c r="C35" s="70"/>
      <c r="D35" s="70"/>
      <c r="E35" s="70"/>
      <c r="F35" s="70"/>
      <c r="G35" s="70"/>
      <c r="H35" s="66" t="s">
        <v>128</v>
      </c>
      <c r="I35" s="70" t="s">
        <v>129</v>
      </c>
      <c r="J35" s="70"/>
      <c r="K35" s="70"/>
      <c r="L35" s="70"/>
      <c r="M35" s="70"/>
      <c r="N35" s="70"/>
      <c r="O35" s="70"/>
      <c r="P35" s="70"/>
      <c r="Q35" s="70"/>
      <c r="R35" s="549">
        <v>0.05</v>
      </c>
      <c r="S35" s="549"/>
      <c r="T35" s="70" t="s">
        <v>131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535"/>
      <c r="AF35" s="535"/>
      <c r="AG35" s="535"/>
      <c r="AH35" s="535"/>
      <c r="AI35" s="535"/>
      <c r="AJ35" s="535"/>
      <c r="AK35" s="535"/>
      <c r="AL35" s="553"/>
      <c r="AM35" s="547"/>
      <c r="AN35" s="547"/>
      <c r="AO35" s="547"/>
      <c r="AP35" s="547"/>
      <c r="AQ35" s="547"/>
      <c r="AR35" s="547"/>
      <c r="AS35" s="548"/>
      <c r="BF35" s="352"/>
      <c r="BJ35" s="352"/>
    </row>
    <row r="36" spans="1:62" s="51" customFormat="1" ht="15" x14ac:dyDescent="0.15">
      <c r="A36" s="72"/>
      <c r="B36" s="70"/>
      <c r="C36" s="70"/>
      <c r="D36" s="70"/>
      <c r="E36" s="70"/>
      <c r="F36" s="70"/>
      <c r="G36" s="70"/>
      <c r="H36" s="66" t="s">
        <v>128</v>
      </c>
      <c r="I36" s="70" t="s">
        <v>17</v>
      </c>
      <c r="J36" s="70"/>
      <c r="K36" s="70"/>
      <c r="L36" s="70"/>
      <c r="M36" s="70"/>
      <c r="N36" s="70"/>
      <c r="O36" s="70"/>
      <c r="P36" s="70"/>
      <c r="Q36" s="70"/>
      <c r="R36" s="549">
        <v>0.05</v>
      </c>
      <c r="S36" s="549"/>
      <c r="T36" s="70" t="s">
        <v>131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535"/>
      <c r="AF36" s="535"/>
      <c r="AG36" s="535"/>
      <c r="AH36" s="535"/>
      <c r="AI36" s="535"/>
      <c r="AJ36" s="535"/>
      <c r="AK36" s="535"/>
      <c r="AL36" s="553"/>
      <c r="AM36" s="547"/>
      <c r="AN36" s="547"/>
      <c r="AO36" s="547"/>
      <c r="AP36" s="547"/>
      <c r="AQ36" s="547"/>
      <c r="AR36" s="547"/>
      <c r="AS36" s="548"/>
      <c r="BF36" s="352"/>
      <c r="BJ36" s="352"/>
    </row>
    <row r="37" spans="1:62" s="51" customFormat="1" ht="15" x14ac:dyDescent="0.15">
      <c r="A37" s="72"/>
      <c r="B37" s="70"/>
      <c r="C37" s="70"/>
      <c r="D37" s="70"/>
      <c r="E37" s="70"/>
      <c r="F37" s="70"/>
      <c r="G37" s="70"/>
      <c r="H37" s="66" t="s">
        <v>128</v>
      </c>
      <c r="I37" s="70" t="s">
        <v>130</v>
      </c>
      <c r="J37" s="70"/>
      <c r="K37" s="70"/>
      <c r="L37" s="70"/>
      <c r="M37" s="70"/>
      <c r="N37" s="70"/>
      <c r="O37" s="70"/>
      <c r="P37" s="70"/>
      <c r="Q37" s="70"/>
      <c r="R37" s="549">
        <v>0.25</v>
      </c>
      <c r="S37" s="549"/>
      <c r="T37" s="70" t="s">
        <v>131</v>
      </c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535"/>
      <c r="AF37" s="535"/>
      <c r="AG37" s="535"/>
      <c r="AH37" s="535"/>
      <c r="AI37" s="535"/>
      <c r="AJ37" s="535"/>
      <c r="AK37" s="535"/>
      <c r="AL37" s="553"/>
      <c r="AM37" s="547"/>
      <c r="AN37" s="547"/>
      <c r="AO37" s="547"/>
      <c r="AP37" s="547"/>
      <c r="AQ37" s="547"/>
      <c r="AR37" s="547"/>
      <c r="AS37" s="548"/>
      <c r="BF37" s="352"/>
      <c r="BJ37" s="352"/>
    </row>
    <row r="38" spans="1:62" s="51" customFormat="1" ht="15" x14ac:dyDescent="0.15">
      <c r="A38" s="72"/>
      <c r="B38" s="70"/>
      <c r="C38" s="70"/>
      <c r="D38" s="70"/>
      <c r="E38" s="70"/>
      <c r="F38" s="70"/>
      <c r="G38" s="70"/>
      <c r="H38" s="70"/>
      <c r="I38" s="58" t="s">
        <v>133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535"/>
      <c r="AF38" s="535"/>
      <c r="AG38" s="535"/>
      <c r="AH38" s="535"/>
      <c r="AI38" s="535"/>
      <c r="AJ38" s="535"/>
      <c r="AK38" s="535"/>
      <c r="AL38" s="553"/>
      <c r="AM38" s="547"/>
      <c r="AN38" s="547"/>
      <c r="AO38" s="547"/>
      <c r="AP38" s="547"/>
      <c r="AQ38" s="547"/>
      <c r="AR38" s="547"/>
      <c r="AS38" s="548"/>
      <c r="BF38" s="352"/>
      <c r="BJ38" s="352"/>
    </row>
    <row r="39" spans="1:62" s="51" customFormat="1" ht="15" x14ac:dyDescent="0.15">
      <c r="A39" s="72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535"/>
      <c r="AF39" s="535"/>
      <c r="AG39" s="535"/>
      <c r="AH39" s="535"/>
      <c r="AI39" s="535"/>
      <c r="AJ39" s="535"/>
      <c r="AK39" s="535"/>
      <c r="AL39" s="553"/>
      <c r="AM39" s="547"/>
      <c r="AN39" s="547"/>
      <c r="AO39" s="547"/>
      <c r="AP39" s="547"/>
      <c r="AQ39" s="547"/>
      <c r="AR39" s="547"/>
      <c r="AS39" s="548"/>
      <c r="BF39" s="352"/>
      <c r="BJ39" s="352"/>
    </row>
    <row r="40" spans="1:62" s="51" customFormat="1" ht="15" x14ac:dyDescent="0.15">
      <c r="A40" s="72"/>
      <c r="B40" s="70"/>
      <c r="C40" s="70"/>
      <c r="D40" s="70" t="s">
        <v>134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5" t="s">
        <v>135</v>
      </c>
      <c r="AE40" s="535"/>
      <c r="AF40" s="535"/>
      <c r="AG40" s="535"/>
      <c r="AH40" s="535"/>
      <c r="AI40" s="535"/>
      <c r="AJ40" s="535"/>
      <c r="AK40" s="535"/>
      <c r="AL40" s="553"/>
      <c r="AM40" s="547"/>
      <c r="AN40" s="547"/>
      <c r="AO40" s="547"/>
      <c r="AP40" s="547"/>
      <c r="AQ40" s="547"/>
      <c r="AR40" s="547"/>
      <c r="AS40" s="548"/>
      <c r="BF40" s="352"/>
      <c r="BJ40" s="352"/>
    </row>
    <row r="41" spans="1:62" s="51" customFormat="1" ht="15" x14ac:dyDescent="0.15">
      <c r="A41" s="7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8"/>
      <c r="BF41" s="352"/>
      <c r="BJ41" s="352"/>
    </row>
    <row r="42" spans="1:62" s="51" customFormat="1" ht="16" thickBot="1" x14ac:dyDescent="0.2">
      <c r="A42" s="72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4" t="s">
        <v>137</v>
      </c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83"/>
      <c r="AF42" s="83"/>
      <c r="AG42" s="83"/>
      <c r="AH42" s="554">
        <f>SUM(AE32:AK40,AL32)</f>
        <v>0</v>
      </c>
      <c r="AI42" s="554"/>
      <c r="AJ42" s="554"/>
      <c r="AK42" s="554"/>
      <c r="AL42" s="554"/>
      <c r="AM42" s="554"/>
      <c r="AN42" s="554"/>
      <c r="AO42" s="554"/>
      <c r="AP42" s="83"/>
      <c r="AQ42" s="83"/>
      <c r="AR42" s="83"/>
      <c r="AS42" s="84"/>
      <c r="BF42" s="352"/>
      <c r="BJ42" s="352"/>
    </row>
    <row r="43" spans="1:62" s="51" customFormat="1" ht="16" thickTop="1" x14ac:dyDescent="0.15">
      <c r="A43" s="72"/>
      <c r="B43" s="70"/>
      <c r="C43" s="70"/>
      <c r="D43" s="70" t="s">
        <v>138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83"/>
      <c r="AF43" s="83"/>
      <c r="AG43" s="83"/>
      <c r="AH43" s="555"/>
      <c r="AI43" s="555"/>
      <c r="AJ43" s="555"/>
      <c r="AK43" s="555"/>
      <c r="AL43" s="555"/>
      <c r="AM43" s="555"/>
      <c r="AN43" s="555"/>
      <c r="AO43" s="555"/>
      <c r="AP43" s="83"/>
      <c r="AQ43" s="83"/>
      <c r="AR43" s="83"/>
      <c r="AS43" s="84"/>
      <c r="BF43" s="352"/>
      <c r="BJ43" s="352"/>
    </row>
    <row r="44" spans="1:62" s="51" customFormat="1" ht="16" thickBot="1" x14ac:dyDescent="0.2">
      <c r="A44" s="72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7" t="s">
        <v>139</v>
      </c>
      <c r="AA44" s="70"/>
      <c r="AB44" s="70"/>
      <c r="AC44" s="70"/>
      <c r="AD44" s="70"/>
      <c r="AE44" s="83"/>
      <c r="AF44" s="83"/>
      <c r="AG44" s="83"/>
      <c r="AH44" s="554">
        <f>AH42-AH43</f>
        <v>0</v>
      </c>
      <c r="AI44" s="554"/>
      <c r="AJ44" s="554"/>
      <c r="AK44" s="554"/>
      <c r="AL44" s="554"/>
      <c r="AM44" s="554"/>
      <c r="AN44" s="554"/>
      <c r="AO44" s="554"/>
      <c r="AP44" s="83"/>
      <c r="AQ44" s="83"/>
      <c r="AR44" s="83"/>
      <c r="AS44" s="84"/>
      <c r="BF44" s="352"/>
      <c r="BJ44" s="352"/>
    </row>
    <row r="45" spans="1:62" s="51" customFormat="1" ht="16" thickTop="1" x14ac:dyDescent="0.15">
      <c r="A45" s="72"/>
      <c r="B45" s="70"/>
      <c r="C45" s="70"/>
      <c r="D45" s="70" t="s">
        <v>140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83"/>
      <c r="AF45" s="83"/>
      <c r="AG45" s="83"/>
      <c r="AH45" s="555"/>
      <c r="AI45" s="555"/>
      <c r="AJ45" s="555"/>
      <c r="AK45" s="555"/>
      <c r="AL45" s="555"/>
      <c r="AM45" s="555"/>
      <c r="AN45" s="555"/>
      <c r="AO45" s="555"/>
      <c r="AP45" s="83"/>
      <c r="AQ45" s="83"/>
      <c r="AR45" s="83"/>
      <c r="AS45" s="84"/>
      <c r="BF45" s="352"/>
      <c r="BJ45" s="352"/>
    </row>
    <row r="46" spans="1:62" s="51" customFormat="1" ht="8.25" customHeight="1" x14ac:dyDescent="0.15">
      <c r="A46" s="7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66"/>
      <c r="AI46" s="66"/>
      <c r="AJ46" s="66"/>
      <c r="AK46" s="66"/>
      <c r="AL46" s="66"/>
      <c r="AM46" s="66"/>
      <c r="AN46" s="66"/>
      <c r="AO46" s="66"/>
      <c r="AP46" s="70"/>
      <c r="AQ46" s="70"/>
      <c r="AR46" s="70"/>
      <c r="AS46" s="76"/>
      <c r="BF46" s="352"/>
      <c r="BJ46" s="352"/>
    </row>
    <row r="47" spans="1:62" s="51" customFormat="1" ht="15" x14ac:dyDescent="0.15">
      <c r="A47" s="67"/>
      <c r="B47" s="78" t="s">
        <v>141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9"/>
      <c r="BF47" s="352"/>
      <c r="BJ47" s="352"/>
    </row>
    <row r="48" spans="1:62" s="51" customFormat="1" ht="15" x14ac:dyDescent="0.15">
      <c r="BF48" s="352"/>
      <c r="BJ48" s="352"/>
    </row>
    <row r="49" spans="1:62" s="51" customFormat="1" ht="36.75" customHeight="1" x14ac:dyDescent="0.15">
      <c r="A49" s="556" t="s">
        <v>145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8"/>
      <c r="AE49" s="559" t="s">
        <v>144</v>
      </c>
      <c r="AF49" s="560"/>
      <c r="AG49" s="560"/>
      <c r="AH49" s="560"/>
      <c r="AI49" s="560"/>
      <c r="AJ49" s="560"/>
      <c r="AK49" s="561"/>
      <c r="AL49" s="559" t="s">
        <v>143</v>
      </c>
      <c r="AM49" s="560"/>
      <c r="AN49" s="560"/>
      <c r="AO49" s="560"/>
      <c r="AP49" s="560"/>
      <c r="AQ49" s="560"/>
      <c r="AR49" s="560"/>
      <c r="AS49" s="561"/>
      <c r="BF49" s="352"/>
      <c r="BJ49" s="352"/>
    </row>
    <row r="50" spans="1:62" x14ac:dyDescent="0.15">
      <c r="A50" s="578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80"/>
      <c r="AE50" s="569" t="s">
        <v>206</v>
      </c>
      <c r="AF50" s="570"/>
      <c r="AG50" s="570"/>
      <c r="AH50" s="570"/>
      <c r="AI50" s="570"/>
      <c r="AJ50" s="570"/>
      <c r="AK50" s="571"/>
      <c r="AL50" s="572"/>
      <c r="AM50" s="573"/>
      <c r="AN50" s="573"/>
      <c r="AO50" s="573"/>
      <c r="AP50" s="573"/>
      <c r="AQ50" s="573"/>
      <c r="AR50" s="573"/>
      <c r="AS50" s="574"/>
    </row>
    <row r="51" spans="1:62" x14ac:dyDescent="0.15">
      <c r="A51" s="581"/>
      <c r="B51" s="582"/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3"/>
      <c r="AE51" s="569" t="s">
        <v>207</v>
      </c>
      <c r="AF51" s="570"/>
      <c r="AG51" s="570"/>
      <c r="AH51" s="570"/>
      <c r="AI51" s="570"/>
      <c r="AJ51" s="570"/>
      <c r="AK51" s="571"/>
      <c r="AL51" s="575"/>
      <c r="AM51" s="576"/>
      <c r="AN51" s="576"/>
      <c r="AO51" s="576"/>
      <c r="AP51" s="576"/>
      <c r="AQ51" s="576"/>
      <c r="AR51" s="576"/>
      <c r="AS51" s="577"/>
    </row>
    <row r="52" spans="1:62" x14ac:dyDescent="0.15">
      <c r="A52" s="581"/>
      <c r="B52" s="582"/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  <c r="AA52" s="582"/>
      <c r="AB52" s="582"/>
      <c r="AC52" s="582"/>
      <c r="AD52" s="583"/>
      <c r="AE52" s="569" t="s">
        <v>209</v>
      </c>
      <c r="AF52" s="570"/>
      <c r="AG52" s="570"/>
      <c r="AH52" s="570"/>
      <c r="AI52" s="570"/>
      <c r="AJ52" s="570"/>
      <c r="AK52" s="571"/>
      <c r="AL52" s="575"/>
      <c r="AM52" s="576"/>
      <c r="AN52" s="576"/>
      <c r="AO52" s="576"/>
      <c r="AP52" s="576"/>
      <c r="AQ52" s="576"/>
      <c r="AR52" s="576"/>
      <c r="AS52" s="577"/>
    </row>
    <row r="53" spans="1:62" x14ac:dyDescent="0.15">
      <c r="A53" s="581"/>
      <c r="B53" s="582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3"/>
      <c r="AE53" s="484" t="s">
        <v>208</v>
      </c>
      <c r="AF53" s="485"/>
      <c r="AG53" s="485"/>
      <c r="AH53" s="485"/>
      <c r="AI53" s="485"/>
      <c r="AJ53" s="485"/>
      <c r="AK53" s="486"/>
      <c r="AL53" s="575"/>
      <c r="AM53" s="576"/>
      <c r="AN53" s="576"/>
      <c r="AO53" s="576"/>
      <c r="AP53" s="576"/>
      <c r="AQ53" s="576"/>
      <c r="AR53" s="576"/>
      <c r="AS53" s="577"/>
    </row>
    <row r="54" spans="1:62" ht="15" x14ac:dyDescent="0.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79" t="s">
        <v>136</v>
      </c>
      <c r="U54" s="61"/>
      <c r="V54" s="61"/>
      <c r="W54" s="61"/>
      <c r="X54" s="61"/>
      <c r="Y54" s="61"/>
      <c r="Z54" s="61"/>
      <c r="AA54" s="61"/>
      <c r="AB54" s="61"/>
      <c r="AC54" s="61"/>
      <c r="AD54" s="62"/>
      <c r="AE54" s="562"/>
      <c r="AF54" s="562"/>
      <c r="AG54" s="562"/>
      <c r="AH54" s="562"/>
      <c r="AI54" s="562"/>
      <c r="AJ54" s="562"/>
      <c r="AK54" s="563"/>
      <c r="AL54" s="564">
        <f>SUM(AL50:AS53)</f>
        <v>0</v>
      </c>
      <c r="AM54" s="565"/>
      <c r="AN54" s="565"/>
      <c r="AO54" s="565"/>
      <c r="AP54" s="565"/>
      <c r="AQ54" s="565"/>
      <c r="AR54" s="565"/>
      <c r="AS54" s="565"/>
    </row>
    <row r="55" spans="1:62" x14ac:dyDescent="0.15">
      <c r="T55" s="58"/>
      <c r="U55" s="58"/>
      <c r="V55" s="58"/>
      <c r="W55" s="58"/>
    </row>
    <row r="56" spans="1:62" ht="15" x14ac:dyDescent="0.15">
      <c r="A56" s="566" t="s">
        <v>146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8"/>
    </row>
    <row r="57" spans="1:62" ht="31.5" customHeight="1" x14ac:dyDescent="0.15">
      <c r="A57" s="80"/>
      <c r="B57" s="482" t="s">
        <v>147</v>
      </c>
      <c r="C57" s="584" t="s">
        <v>160</v>
      </c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5"/>
      <c r="AE57" s="590">
        <f>IFERROR(VLOOKUP(AT57,source_honoraires!$D$10:$V$158,source_honoraires!$T$7,FALSE),0)</f>
        <v>0</v>
      </c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90"/>
      <c r="AS57" s="590"/>
      <c r="AT57" s="2" t="str">
        <f>$BE$5&amp;"A"</f>
        <v>A</v>
      </c>
    </row>
    <row r="58" spans="1:62" ht="31.5" customHeight="1" x14ac:dyDescent="0.15">
      <c r="A58" s="80"/>
      <c r="B58" s="482" t="s">
        <v>148</v>
      </c>
      <c r="C58" s="584" t="s">
        <v>149</v>
      </c>
      <c r="D58" s="584"/>
      <c r="E58" s="584"/>
      <c r="F58" s="584"/>
      <c r="G58" s="584"/>
      <c r="H58" s="584"/>
      <c r="I58" s="584"/>
      <c r="J58" s="584"/>
      <c r="K58" s="584"/>
      <c r="L58" s="584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584"/>
      <c r="AD58" s="483"/>
      <c r="AE58" s="590">
        <f>IFERROR(VLOOKUP(AT58,source_honoraires!$D$10:$V$158,source_honoraires!$T$7,FALSE),0)</f>
        <v>0</v>
      </c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90"/>
      <c r="AS58" s="590"/>
      <c r="AT58" s="2" t="str">
        <f>$BE$5&amp;"B"</f>
        <v>B</v>
      </c>
    </row>
    <row r="59" spans="1:62" ht="31.5" customHeight="1" x14ac:dyDescent="0.15">
      <c r="A59" s="80"/>
      <c r="B59" s="482" t="s">
        <v>150</v>
      </c>
      <c r="C59" s="591" t="s">
        <v>151</v>
      </c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3"/>
      <c r="AE59" s="590" t="e">
        <f>VLOOKUP($BE$5,source_honoraires!$E$10:$X$351,source_honoraires!$X$6,FALSE)</f>
        <v>#N/A</v>
      </c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90"/>
      <c r="AS59" s="590"/>
      <c r="AT59" s="2" t="str">
        <f>$BE$5&amp;"C"</f>
        <v>C</v>
      </c>
    </row>
    <row r="61" spans="1:62" ht="2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6"/>
    </row>
    <row r="62" spans="1:62" x14ac:dyDescent="0.15">
      <c r="A62" s="57"/>
      <c r="B62" s="58" t="s">
        <v>152</v>
      </c>
      <c r="C62" s="58"/>
      <c r="D62" s="58"/>
      <c r="E62" s="58"/>
      <c r="F62" s="58"/>
      <c r="G62" s="58"/>
      <c r="H62" s="58"/>
      <c r="I62" s="589">
        <f>paramètres!B12</f>
        <v>0</v>
      </c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9"/>
    </row>
    <row r="63" spans="1:62" ht="2.25" customHeight="1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9"/>
    </row>
    <row r="64" spans="1:62" x14ac:dyDescent="0.15">
      <c r="A64" s="57"/>
      <c r="B64" s="58" t="s">
        <v>153</v>
      </c>
      <c r="C64" s="58"/>
      <c r="D64" s="58"/>
      <c r="E64" s="58"/>
      <c r="F64" s="58"/>
      <c r="G64" s="343" t="str">
        <f>MID(paramètres!B18,1,1)</f>
        <v/>
      </c>
      <c r="H64" s="344" t="str">
        <f>MID(paramètres!B18,2,1)</f>
        <v/>
      </c>
      <c r="I64" s="344" t="str">
        <f>MID(paramètres!B18,3,1)</f>
        <v/>
      </c>
      <c r="J64" s="344" t="str">
        <f>MID(paramètres!B18,4,1)</f>
        <v/>
      </c>
      <c r="K64" s="344" t="str">
        <f>MID(paramètres!B18,5,1)</f>
        <v/>
      </c>
      <c r="L64" s="345" t="str">
        <f>MID(paramètres!B18,6,1)</f>
        <v/>
      </c>
      <c r="M64" s="346"/>
      <c r="N64" s="344" t="str">
        <f>RIGHT(paramètres!B18,1)</f>
        <v/>
      </c>
      <c r="O64" s="58"/>
      <c r="P64" s="58"/>
      <c r="Q64" s="58"/>
      <c r="R64" s="58"/>
      <c r="S64" s="58"/>
      <c r="T64" s="58"/>
      <c r="U64" s="58"/>
      <c r="V64" s="58"/>
      <c r="W64" s="58"/>
      <c r="X64" s="58" t="s">
        <v>155</v>
      </c>
      <c r="Y64" s="58"/>
      <c r="Z64" s="58"/>
      <c r="AA64" s="589">
        <f>paramètres!B30</f>
        <v>0</v>
      </c>
      <c r="AB64" s="589"/>
      <c r="AC64" s="589"/>
      <c r="AD64" s="589"/>
      <c r="AE64" s="589"/>
      <c r="AF64" s="589"/>
      <c r="AG64" s="589"/>
      <c r="AH64" s="589"/>
      <c r="AI64" s="589"/>
      <c r="AJ64" s="58"/>
      <c r="AK64" s="58"/>
      <c r="AL64" s="58"/>
      <c r="AM64" s="58"/>
      <c r="AN64" s="58"/>
      <c r="AO64" s="58"/>
      <c r="AP64" s="58"/>
      <c r="AQ64" s="58"/>
      <c r="AR64" s="58"/>
      <c r="AS64" s="59"/>
    </row>
    <row r="65" spans="1:45" ht="2.25" customHeight="1" x14ac:dyDescent="0.1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347"/>
      <c r="AB65" s="347"/>
      <c r="AC65" s="347"/>
      <c r="AD65" s="347"/>
      <c r="AE65" s="347"/>
      <c r="AF65" s="347"/>
      <c r="AG65" s="347"/>
      <c r="AH65" s="347"/>
      <c r="AI65" s="347"/>
      <c r="AJ65" s="58"/>
      <c r="AK65" s="58"/>
      <c r="AL65" s="58"/>
      <c r="AM65" s="58"/>
      <c r="AN65" s="58"/>
      <c r="AO65" s="58"/>
      <c r="AP65" s="58"/>
      <c r="AQ65" s="58"/>
      <c r="AR65" s="58"/>
      <c r="AS65" s="59"/>
    </row>
    <row r="66" spans="1:45" x14ac:dyDescent="0.15">
      <c r="A66" s="57"/>
      <c r="B66" s="58" t="s">
        <v>157</v>
      </c>
      <c r="C66" s="58"/>
      <c r="D66" s="58"/>
      <c r="E66" s="58"/>
      <c r="F66" s="58"/>
      <c r="G66" s="588">
        <f>paramètres!B26</f>
        <v>0</v>
      </c>
      <c r="H66" s="588"/>
      <c r="I66" s="588"/>
      <c r="J66" s="346"/>
      <c r="K66" s="346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 t="s">
        <v>15</v>
      </c>
      <c r="Y66" s="58"/>
      <c r="Z66" s="58"/>
      <c r="AA66" s="589">
        <f>paramètres!B28</f>
        <v>0</v>
      </c>
      <c r="AB66" s="589"/>
      <c r="AC66" s="589"/>
      <c r="AD66" s="589"/>
      <c r="AE66" s="589"/>
      <c r="AF66" s="589"/>
      <c r="AG66" s="589"/>
      <c r="AH66" s="589"/>
      <c r="AI66" s="589"/>
      <c r="AJ66" s="58"/>
      <c r="AK66" s="58"/>
      <c r="AL66" s="58"/>
      <c r="AM66" s="58"/>
      <c r="AN66" s="58"/>
      <c r="AO66" s="58"/>
      <c r="AP66" s="58"/>
      <c r="AQ66" s="58"/>
      <c r="AR66" s="58"/>
      <c r="AS66" s="59"/>
    </row>
    <row r="67" spans="1:45" ht="2.25" customHeight="1" x14ac:dyDescent="0.15">
      <c r="A67" s="57"/>
      <c r="B67" s="58"/>
      <c r="C67" s="58"/>
      <c r="D67" s="58"/>
      <c r="E67" s="58"/>
      <c r="F67" s="58"/>
      <c r="G67" s="346"/>
      <c r="H67" s="346"/>
      <c r="I67" s="346"/>
      <c r="J67" s="346"/>
      <c r="K67" s="346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347"/>
      <c r="AB67" s="347"/>
      <c r="AC67" s="347"/>
      <c r="AD67" s="347"/>
      <c r="AE67" s="347"/>
      <c r="AF67" s="347"/>
      <c r="AG67" s="347"/>
      <c r="AH67" s="347"/>
      <c r="AI67" s="347"/>
      <c r="AJ67" s="58"/>
      <c r="AK67" s="58"/>
      <c r="AL67" s="58"/>
      <c r="AM67" s="58"/>
      <c r="AN67" s="58"/>
      <c r="AO67" s="58"/>
      <c r="AP67" s="58"/>
      <c r="AQ67" s="58"/>
      <c r="AR67" s="58"/>
      <c r="AS67" s="59"/>
    </row>
    <row r="68" spans="1:45" x14ac:dyDescent="0.15">
      <c r="A68" s="57"/>
      <c r="B68" s="58" t="s">
        <v>154</v>
      </c>
      <c r="C68" s="58"/>
      <c r="D68" s="58"/>
      <c r="E68" s="58"/>
      <c r="F68" s="58"/>
      <c r="G68" s="588">
        <f>paramètres!B32</f>
        <v>0</v>
      </c>
      <c r="H68" s="588"/>
      <c r="I68" s="588"/>
      <c r="J68" s="588"/>
      <c r="K68" s="58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 t="s">
        <v>156</v>
      </c>
      <c r="Y68" s="58"/>
      <c r="Z68" s="58"/>
      <c r="AA68" s="589">
        <f>paramètres!B34</f>
        <v>0</v>
      </c>
      <c r="AB68" s="589"/>
      <c r="AC68" s="589"/>
      <c r="AD68" s="589"/>
      <c r="AE68" s="589"/>
      <c r="AF68" s="589"/>
      <c r="AG68" s="589"/>
      <c r="AH68" s="589"/>
      <c r="AI68" s="589"/>
      <c r="AJ68" s="58"/>
      <c r="AK68" s="58"/>
      <c r="AL68" s="58"/>
      <c r="AM68" s="58"/>
      <c r="AN68" s="58"/>
      <c r="AO68" s="58"/>
      <c r="AP68" s="58"/>
      <c r="AQ68" s="58"/>
      <c r="AR68" s="58"/>
      <c r="AS68" s="59"/>
    </row>
    <row r="69" spans="1:45" ht="2.25" customHeight="1" x14ac:dyDescent="0.1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2"/>
    </row>
    <row r="70" spans="1:45" ht="2.25" customHeight="1" x14ac:dyDescent="0.15"/>
    <row r="71" spans="1:45" x14ac:dyDescent="0.15">
      <c r="V71" s="2" t="s">
        <v>174</v>
      </c>
      <c r="X71" s="586">
        <f>paramètres!B28</f>
        <v>0</v>
      </c>
      <c r="Y71" s="586"/>
      <c r="Z71" s="586"/>
      <c r="AA71" s="586"/>
      <c r="AB71" s="586"/>
      <c r="AC71" s="586"/>
      <c r="AE71" s="2" t="s">
        <v>175</v>
      </c>
      <c r="AF71" s="587" t="str">
        <f>IF(paramètres!B22&lt;&gt;"",paramètres!B22,"")</f>
        <v/>
      </c>
      <c r="AG71" s="587"/>
      <c r="AH71" s="587"/>
      <c r="AI71" s="587"/>
      <c r="AJ71" s="587"/>
      <c r="AK71" s="587"/>
    </row>
    <row r="73" spans="1:45" ht="15" x14ac:dyDescent="0.15">
      <c r="AC73" s="51" t="s">
        <v>158</v>
      </c>
    </row>
  </sheetData>
  <mergeCells count="89">
    <mergeCell ref="X71:AC71"/>
    <mergeCell ref="AF71:AK71"/>
    <mergeCell ref="I62:AE62"/>
    <mergeCell ref="AA64:AI64"/>
    <mergeCell ref="G66:I66"/>
    <mergeCell ref="AA66:AI66"/>
    <mergeCell ref="G68:K68"/>
    <mergeCell ref="AA68:AI68"/>
    <mergeCell ref="C59:AD59"/>
    <mergeCell ref="AE59:AS59"/>
    <mergeCell ref="A52:AD52"/>
    <mergeCell ref="AE52:AK52"/>
    <mergeCell ref="AL52:AS52"/>
    <mergeCell ref="A53:AD53"/>
    <mergeCell ref="AL53:AS53"/>
    <mergeCell ref="AE54:AK54"/>
    <mergeCell ref="AL54:AS54"/>
    <mergeCell ref="A56:AS56"/>
    <mergeCell ref="C57:AD57"/>
    <mergeCell ref="AE57:AS57"/>
    <mergeCell ref="C58:AC58"/>
    <mergeCell ref="AE58:AS58"/>
    <mergeCell ref="A50:AD50"/>
    <mergeCell ref="AE50:AK50"/>
    <mergeCell ref="AL50:AS50"/>
    <mergeCell ref="A51:AD51"/>
    <mergeCell ref="AE51:AK51"/>
    <mergeCell ref="AL51:AS51"/>
    <mergeCell ref="AH42:AO42"/>
    <mergeCell ref="AH43:AO43"/>
    <mergeCell ref="AH44:AO44"/>
    <mergeCell ref="AH45:AO45"/>
    <mergeCell ref="A49:AD49"/>
    <mergeCell ref="AE49:AK49"/>
    <mergeCell ref="AL49:AS49"/>
    <mergeCell ref="AL41:AS41"/>
    <mergeCell ref="AE33:AK33"/>
    <mergeCell ref="AL33:AS33"/>
    <mergeCell ref="R34:S34"/>
    <mergeCell ref="AE34:AK34"/>
    <mergeCell ref="AL34:AS40"/>
    <mergeCell ref="R35:S35"/>
    <mergeCell ref="AE35:AK35"/>
    <mergeCell ref="R36:S36"/>
    <mergeCell ref="AE36:AK36"/>
    <mergeCell ref="R37:S37"/>
    <mergeCell ref="AE37:AK37"/>
    <mergeCell ref="AE38:AK38"/>
    <mergeCell ref="AE39:AK39"/>
    <mergeCell ref="AE40:AK40"/>
    <mergeCell ref="AE41:AK41"/>
    <mergeCell ref="AE27:AK30"/>
    <mergeCell ref="AL27:AS30"/>
    <mergeCell ref="AE31:AK31"/>
    <mergeCell ref="AL31:AS31"/>
    <mergeCell ref="AE32:AK32"/>
    <mergeCell ref="AL32:AS32"/>
    <mergeCell ref="A23:U23"/>
    <mergeCell ref="AE23:AS23"/>
    <mergeCell ref="AE24:AK24"/>
    <mergeCell ref="AL24:AS24"/>
    <mergeCell ref="AE25:AK26"/>
    <mergeCell ref="AL25:AS26"/>
    <mergeCell ref="H18:M18"/>
    <mergeCell ref="S18:T18"/>
    <mergeCell ref="AC18:AR18"/>
    <mergeCell ref="X20:AB20"/>
    <mergeCell ref="AD20:AH20"/>
    <mergeCell ref="AK20:AR20"/>
    <mergeCell ref="A7:M7"/>
    <mergeCell ref="AC12:AR12"/>
    <mergeCell ref="H14:T14"/>
    <mergeCell ref="AC14:AR14"/>
    <mergeCell ref="D16:G16"/>
    <mergeCell ref="I16:J16"/>
    <mergeCell ref="N16:T16"/>
    <mergeCell ref="AC16:AR16"/>
    <mergeCell ref="BF3:BF4"/>
    <mergeCell ref="A4:M4"/>
    <mergeCell ref="U4:AS4"/>
    <mergeCell ref="A5:M5"/>
    <mergeCell ref="A6:M6"/>
    <mergeCell ref="Z6:AA6"/>
    <mergeCell ref="BE3:BE4"/>
    <mergeCell ref="A1:M1"/>
    <mergeCell ref="A2:M2"/>
    <mergeCell ref="U2:AS2"/>
    <mergeCell ref="A3:M3"/>
    <mergeCell ref="U3:AS3"/>
  </mergeCells>
  <conditionalFormatting sqref="D16:G16 I16:J16 N16:T16 M10:R10 T10 AA68">
    <cfRule type="containsBlanks" dxfId="223" priority="18">
      <formula>LEN(TRIM(D10))=0</formula>
    </cfRule>
  </conditionalFormatting>
  <conditionalFormatting sqref="H18:M18 S18:T18">
    <cfRule type="containsBlanks" dxfId="222" priority="17">
      <formula>LEN(TRIM(H18))=0</formula>
    </cfRule>
  </conditionalFormatting>
  <conditionalFormatting sqref="J20:K20">
    <cfRule type="containsBlanks" dxfId="221" priority="15">
      <formula>LEN(TRIM(J20))=0</formula>
    </cfRule>
  </conditionalFormatting>
  <conditionalFormatting sqref="G12">
    <cfRule type="containsBlanks" dxfId="220" priority="16">
      <formula>LEN(TRIM(G12))=0</formula>
    </cfRule>
  </conditionalFormatting>
  <conditionalFormatting sqref="M20:N20">
    <cfRule type="containsBlanks" dxfId="219" priority="14">
      <formula>LEN(TRIM(M20))=0</formula>
    </cfRule>
  </conditionalFormatting>
  <conditionalFormatting sqref="AI10:AN10">
    <cfRule type="containsBlanks" dxfId="218" priority="13">
      <formula>LEN(TRIM(AI10))=0</formula>
    </cfRule>
  </conditionalFormatting>
  <conditionalFormatting sqref="X20:AB20">
    <cfRule type="containsBlanks" dxfId="217" priority="12">
      <formula>LEN(TRIM(X20))=0</formula>
    </cfRule>
  </conditionalFormatting>
  <conditionalFormatting sqref="AD20">
    <cfRule type="containsBlanks" dxfId="216" priority="11">
      <formula>LEN(TRIM(AD20))=0</formula>
    </cfRule>
  </conditionalFormatting>
  <conditionalFormatting sqref="AK20:AR20">
    <cfRule type="containsBlanks" dxfId="215" priority="10">
      <formula>LEN(TRIM(AK20))=0</formula>
    </cfRule>
  </conditionalFormatting>
  <conditionalFormatting sqref="AC12:AR12 AC14:AR14 AC18:AR18 AC16:AR16">
    <cfRule type="containsBlanks" dxfId="214" priority="9">
      <formula>LEN(TRIM(AC12))=0</formula>
    </cfRule>
  </conditionalFormatting>
  <conditionalFormatting sqref="H14:T14">
    <cfRule type="containsBlanks" dxfId="213" priority="8">
      <formula>LEN(TRIM(H14))=0</formula>
    </cfRule>
  </conditionalFormatting>
  <conditionalFormatting sqref="AP10">
    <cfRule type="containsBlanks" dxfId="212" priority="7">
      <formula>LEN(TRIM(AP10))=0</formula>
    </cfRule>
  </conditionalFormatting>
  <conditionalFormatting sqref="G64:L64">
    <cfRule type="containsBlanks" dxfId="211" priority="6">
      <formula>LEN(TRIM(G64))=0</formula>
    </cfRule>
  </conditionalFormatting>
  <conditionalFormatting sqref="N64">
    <cfRule type="containsBlanks" dxfId="210" priority="5">
      <formula>LEN(TRIM(N64))=0</formula>
    </cfRule>
  </conditionalFormatting>
  <conditionalFormatting sqref="G66:I66 G68:K68">
    <cfRule type="containsBlanks" dxfId="209" priority="4">
      <formula>LEN(TRIM(G66))=0</formula>
    </cfRule>
  </conditionalFormatting>
  <conditionalFormatting sqref="I62:AE62">
    <cfRule type="containsBlanks" dxfId="208" priority="3">
      <formula>LEN(TRIM(I62))=0</formula>
    </cfRule>
  </conditionalFormatting>
  <conditionalFormatting sqref="AA64:AI64 AA66:AI66">
    <cfRule type="containsBlanks" dxfId="207" priority="2">
      <formula>LEN(TRIM(AA64))=0</formula>
    </cfRule>
  </conditionalFormatting>
  <conditionalFormatting sqref="Z6:AA6">
    <cfRule type="containsBlanks" dxfId="206" priority="1">
      <formula>LEN(TRIM(Z6))=0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84" orientation="portrait" r:id="rId1"/>
  <headerFooter>
    <oddHeader>&amp;R&amp;"Geneva,Gras"&amp;12ID19</oddHeader>
    <oddFooter>&amp;L_____________________________
(1) Célibataire, marié, veuf, divorcé.
(2) Inclure la période des congés.&amp;R
Mis au format Excel par : www.impots-et-taxes.com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  <pageSetUpPr fitToPage="1"/>
  </sheetPr>
  <dimension ref="A1:BJ73"/>
  <sheetViews>
    <sheetView showGridLines="0" showZeros="0" workbookViewId="0">
      <selection activeCell="BE50" sqref="BE50"/>
    </sheetView>
  </sheetViews>
  <sheetFormatPr baseColWidth="10" defaultColWidth="3.6640625" defaultRowHeight="14" x14ac:dyDescent="0.15"/>
  <cols>
    <col min="1" max="1" width="0.6640625" style="2" customWidth="1"/>
    <col min="2" max="2" width="3.6640625" style="2" bestFit="1" customWidth="1"/>
    <col min="3" max="6" width="3.6640625" style="2"/>
    <col min="7" max="7" width="3.6640625" style="2" customWidth="1"/>
    <col min="8" max="9" width="3.6640625" style="2"/>
    <col min="10" max="11" width="2.83203125" style="2" customWidth="1"/>
    <col min="12" max="12" width="4.5" style="2" customWidth="1"/>
    <col min="13" max="20" width="2.6640625" style="2" customWidth="1"/>
    <col min="21" max="21" width="0.5" style="2" customWidth="1"/>
    <col min="22" max="22" width="0.83203125" style="2" customWidth="1"/>
    <col min="23" max="29" width="3.1640625" style="2" customWidth="1"/>
    <col min="30" max="30" width="1.1640625" style="2" customWidth="1"/>
    <col min="31" max="34" width="3.1640625" style="2" customWidth="1"/>
    <col min="35" max="44" width="2.6640625" style="2" customWidth="1"/>
    <col min="45" max="45" width="0.6640625" style="2" customWidth="1"/>
    <col min="46" max="46" width="3.6640625" style="2" hidden="1" customWidth="1"/>
    <col min="47" max="56" width="3.6640625" style="2"/>
    <col min="57" max="57" width="28.6640625" style="2" bestFit="1" customWidth="1"/>
    <col min="58" max="58" width="5.5" style="349" hidden="1" customWidth="1"/>
    <col min="59" max="61" width="0" style="2" hidden="1" customWidth="1"/>
    <col min="62" max="62" width="3" style="349" hidden="1" customWidth="1"/>
    <col min="63" max="16384" width="3.6640625" style="2"/>
  </cols>
  <sheetData>
    <row r="1" spans="1:62" ht="16" x14ac:dyDescent="0.15">
      <c r="A1" s="523" t="s">
        <v>28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"/>
      <c r="O1" s="52"/>
      <c r="P1" s="52"/>
      <c r="AM1" s="53"/>
    </row>
    <row r="2" spans="1:62" s="53" customFormat="1" ht="15" thickBot="1" x14ac:dyDescent="0.2">
      <c r="A2" s="522" t="s">
        <v>104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3"/>
      <c r="O2" s="3"/>
      <c r="P2" s="3"/>
      <c r="U2" s="522" t="s">
        <v>106</v>
      </c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BF2" s="350"/>
      <c r="BJ2" s="350"/>
    </row>
    <row r="3" spans="1:62" s="53" customFormat="1" ht="13.5" customHeight="1" x14ac:dyDescent="0.15">
      <c r="A3" s="522" t="s">
        <v>159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3"/>
      <c r="O3" s="3"/>
      <c r="P3" s="3"/>
      <c r="U3" s="522" t="s">
        <v>107</v>
      </c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BE3" s="518" t="s">
        <v>303</v>
      </c>
      <c r="BF3" s="516" t="s">
        <v>290</v>
      </c>
      <c r="BJ3" s="354" t="str">
        <f>paramètres!E6</f>
        <v>00</v>
      </c>
    </row>
    <row r="4" spans="1:62" ht="15" x14ac:dyDescent="0.15">
      <c r="A4" s="522" t="s">
        <v>105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"/>
      <c r="O4" s="52"/>
      <c r="P4" s="52"/>
      <c r="U4" s="522" t="s">
        <v>108</v>
      </c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BE4" s="519"/>
      <c r="BF4" s="517"/>
      <c r="BJ4" s="354" t="str">
        <f>paramètres!E7</f>
        <v/>
      </c>
    </row>
    <row r="5" spans="1:62" ht="15" thickBot="1" x14ac:dyDescent="0.2">
      <c r="A5" s="522" t="s">
        <v>33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3"/>
      <c r="O5" s="3"/>
      <c r="P5" s="3"/>
      <c r="BE5" s="366"/>
      <c r="BF5" s="351">
        <f>BE5</f>
        <v>0</v>
      </c>
    </row>
    <row r="6" spans="1:62" x14ac:dyDescent="0.15">
      <c r="A6" s="524" t="s">
        <v>109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3"/>
      <c r="O6" s="3"/>
      <c r="P6" s="3"/>
      <c r="V6" s="4" t="s">
        <v>112</v>
      </c>
      <c r="W6" s="4"/>
      <c r="X6" s="4"/>
      <c r="Y6" s="4"/>
      <c r="Z6" s="525">
        <f>paramètres!B20</f>
        <v>0</v>
      </c>
      <c r="AA6" s="525"/>
      <c r="AB6" s="4" t="s">
        <v>111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62" x14ac:dyDescent="0.15">
      <c r="A7" s="524" t="s">
        <v>110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3"/>
      <c r="O7" s="3"/>
      <c r="P7" s="3"/>
    </row>
    <row r="8" spans="1:62" ht="19.5" customHeight="1" x14ac:dyDescent="0.15"/>
    <row r="9" spans="1:62" ht="3" customHeight="1" x14ac:dyDescent="0.1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  <c r="V9" s="5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6"/>
    </row>
    <row r="10" spans="1:62" x14ac:dyDescent="0.15">
      <c r="A10" s="57"/>
      <c r="B10" s="425" t="s">
        <v>113</v>
      </c>
      <c r="C10" s="426"/>
      <c r="D10" s="425"/>
      <c r="E10" s="425"/>
      <c r="F10" s="425"/>
      <c r="G10" s="425"/>
      <c r="H10" s="425"/>
      <c r="I10" s="425"/>
      <c r="J10" s="425"/>
      <c r="K10" s="425"/>
      <c r="L10" s="425" t="s">
        <v>20</v>
      </c>
      <c r="M10" s="427" t="str">
        <f>LEFT(BE5,1)</f>
        <v/>
      </c>
      <c r="N10" s="428" t="str">
        <f>MID(BE5,2,1)</f>
        <v/>
      </c>
      <c r="O10" s="428" t="str">
        <f>MID(BE5,3,1)</f>
        <v/>
      </c>
      <c r="P10" s="428" t="str">
        <f>MID(BE5,4,1)</f>
        <v/>
      </c>
      <c r="Q10" s="428" t="str">
        <f>MID(BE5,5,1)</f>
        <v/>
      </c>
      <c r="R10" s="429" t="str">
        <f>MID(BE5,6,1)</f>
        <v/>
      </c>
      <c r="S10" s="430"/>
      <c r="T10" s="431" t="str">
        <f>+MID(BE5,7,1)</f>
        <v/>
      </c>
      <c r="U10" s="59"/>
      <c r="V10" s="57"/>
      <c r="W10" s="58" t="s">
        <v>118</v>
      </c>
      <c r="X10" s="58"/>
      <c r="Y10" s="58"/>
      <c r="Z10" s="58"/>
      <c r="AA10" s="58"/>
      <c r="AB10" s="58"/>
      <c r="AC10" s="58"/>
      <c r="AD10" s="58"/>
      <c r="AE10" s="58" t="s">
        <v>20</v>
      </c>
      <c r="AF10" s="58"/>
      <c r="AG10" s="58"/>
      <c r="AH10" s="58"/>
      <c r="AI10" s="92"/>
      <c r="AJ10" s="93"/>
      <c r="AK10" s="93"/>
      <c r="AL10" s="93"/>
      <c r="AM10" s="93"/>
      <c r="AN10" s="94"/>
      <c r="AO10" s="65"/>
      <c r="AP10" s="93"/>
      <c r="AQ10" s="65"/>
      <c r="AR10" s="65"/>
      <c r="AS10" s="63"/>
    </row>
    <row r="11" spans="1:62" ht="2.25" customHeight="1" x14ac:dyDescent="0.15">
      <c r="A11" s="57"/>
      <c r="B11" s="425"/>
      <c r="C11" s="426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59"/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9"/>
    </row>
    <row r="12" spans="1:62" x14ac:dyDescent="0.15">
      <c r="A12" s="57"/>
      <c r="B12" s="425" t="s">
        <v>114</v>
      </c>
      <c r="C12" s="426"/>
      <c r="D12" s="425"/>
      <c r="E12" s="425"/>
      <c r="F12" s="425"/>
      <c r="G12" s="432" t="e">
        <f>VLOOKUP($BE$5,source_honoraires!$E$10:$V$351,source_honoraires!$F$6,FALSE)&amp;" "&amp;VLOOKUP($BE$5,source_honoraires!$E$10:$V$351,source_honoraires!$G$6,FALSE)</f>
        <v>#N/A</v>
      </c>
      <c r="H12" s="426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59"/>
      <c r="V12" s="57"/>
      <c r="W12" s="58" t="s">
        <v>122</v>
      </c>
      <c r="X12" s="58"/>
      <c r="Y12" s="58"/>
      <c r="Z12" s="58"/>
      <c r="AA12" s="58"/>
      <c r="AB12" s="58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9"/>
    </row>
    <row r="13" spans="1:62" ht="2.25" customHeight="1" x14ac:dyDescent="0.15">
      <c r="A13" s="57"/>
      <c r="B13" s="425"/>
      <c r="C13" s="426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59"/>
      <c r="V13" s="57"/>
      <c r="W13" s="58"/>
      <c r="X13" s="58"/>
      <c r="Y13" s="58"/>
      <c r="Z13" s="58"/>
      <c r="AA13" s="58"/>
      <c r="AB13" s="58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59"/>
    </row>
    <row r="14" spans="1:62" x14ac:dyDescent="0.15">
      <c r="A14" s="57"/>
      <c r="B14" s="425" t="s">
        <v>21</v>
      </c>
      <c r="C14" s="426"/>
      <c r="D14" s="425"/>
      <c r="E14" s="425"/>
      <c r="F14" s="425"/>
      <c r="G14" s="425"/>
      <c r="H14" s="527" t="e">
        <f>VLOOKUP($BE$5,source_honoraires!$E$10:$V$351,source_honoraires!$I$6,FALSE)</f>
        <v>#N/A</v>
      </c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9"/>
      <c r="V14" s="57"/>
      <c r="W14" s="58" t="s">
        <v>121</v>
      </c>
      <c r="X14" s="58"/>
      <c r="Y14" s="58"/>
      <c r="Z14" s="58"/>
      <c r="AA14" s="58"/>
      <c r="AB14" s="58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9"/>
    </row>
    <row r="15" spans="1:62" ht="2.25" customHeight="1" x14ac:dyDescent="0.15">
      <c r="A15" s="57"/>
      <c r="B15" s="425"/>
      <c r="C15" s="426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59"/>
      <c r="V15" s="57"/>
      <c r="W15" s="58"/>
      <c r="X15" s="58"/>
      <c r="Y15" s="58"/>
      <c r="Z15" s="58"/>
      <c r="AA15" s="58"/>
      <c r="AB15" s="58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59"/>
    </row>
    <row r="16" spans="1:62" x14ac:dyDescent="0.15">
      <c r="A16" s="57"/>
      <c r="B16" s="425" t="s">
        <v>8</v>
      </c>
      <c r="C16" s="426"/>
      <c r="D16" s="527" t="e">
        <f>VLOOKUP($BE$5,source_honoraires!$E$10:$V$351,source_honoraires!$K$6,FALSE)</f>
        <v>#N/A</v>
      </c>
      <c r="E16" s="527"/>
      <c r="F16" s="527"/>
      <c r="G16" s="527"/>
      <c r="H16" s="425" t="s">
        <v>18</v>
      </c>
      <c r="I16" s="527" t="e">
        <f>VLOOKUP($BE$5,source_honoraires!$E$10:$V$351,source_honoraires!$L$6,FALSE)</f>
        <v>#N/A</v>
      </c>
      <c r="J16" s="527"/>
      <c r="K16" s="433"/>
      <c r="L16" s="425" t="s">
        <v>15</v>
      </c>
      <c r="M16" s="425"/>
      <c r="N16" s="527" t="e">
        <f>VLOOKUP($BE$5,source_honoraires!$E$10:$V$351,source_honoraires!$M$6,FALSE)</f>
        <v>#N/A</v>
      </c>
      <c r="O16" s="527"/>
      <c r="P16" s="527"/>
      <c r="Q16" s="527"/>
      <c r="R16" s="527"/>
      <c r="S16" s="527"/>
      <c r="T16" s="527"/>
      <c r="U16" s="59"/>
      <c r="V16" s="57"/>
      <c r="W16" s="58" t="s">
        <v>120</v>
      </c>
      <c r="X16" s="58"/>
      <c r="Y16" s="58"/>
      <c r="Z16" s="58"/>
      <c r="AA16" s="58"/>
      <c r="AB16" s="58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9"/>
    </row>
    <row r="17" spans="1:62" ht="2.25" customHeight="1" x14ac:dyDescent="0.15">
      <c r="A17" s="57"/>
      <c r="B17" s="425"/>
      <c r="C17" s="426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59"/>
      <c r="V17" s="57"/>
      <c r="W17" s="58"/>
      <c r="X17" s="58"/>
      <c r="Y17" s="58"/>
      <c r="Z17" s="58"/>
      <c r="AA17" s="58"/>
      <c r="AB17" s="58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59"/>
    </row>
    <row r="18" spans="1:62" x14ac:dyDescent="0.15">
      <c r="A18" s="57"/>
      <c r="B18" s="425" t="s">
        <v>161</v>
      </c>
      <c r="C18" s="426"/>
      <c r="D18" s="425"/>
      <c r="E18" s="425"/>
      <c r="F18" s="425"/>
      <c r="G18" s="425"/>
      <c r="H18" s="527"/>
      <c r="I18" s="527"/>
      <c r="J18" s="527"/>
      <c r="K18" s="527"/>
      <c r="L18" s="527"/>
      <c r="M18" s="527"/>
      <c r="N18" s="425" t="s">
        <v>115</v>
      </c>
      <c r="O18" s="426"/>
      <c r="P18" s="425"/>
      <c r="Q18" s="425"/>
      <c r="R18" s="425"/>
      <c r="S18" s="528"/>
      <c r="T18" s="528"/>
      <c r="U18" s="59"/>
      <c r="V18" s="57"/>
      <c r="W18" s="58" t="s">
        <v>123</v>
      </c>
      <c r="X18" s="58"/>
      <c r="Y18" s="58"/>
      <c r="Z18" s="58"/>
      <c r="AA18" s="58"/>
      <c r="AB18" s="58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9"/>
    </row>
    <row r="19" spans="1:62" ht="2.25" customHeight="1" x14ac:dyDescent="0.15">
      <c r="A19" s="57"/>
      <c r="B19" s="425"/>
      <c r="C19" s="426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59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</row>
    <row r="20" spans="1:62" x14ac:dyDescent="0.15">
      <c r="A20" s="57"/>
      <c r="B20" s="425" t="s">
        <v>116</v>
      </c>
      <c r="C20" s="426"/>
      <c r="D20" s="425"/>
      <c r="E20" s="425"/>
      <c r="F20" s="425"/>
      <c r="G20" s="425"/>
      <c r="H20" s="425"/>
      <c r="I20" s="425" t="s">
        <v>27</v>
      </c>
      <c r="J20" s="434" t="e">
        <f>IF(VLOOKUP($BE$5,source_honoraires!$E$10:$V$351,source_honoraires!$O$6,FALSE)&lt;10,"0"&amp;VLOOKUP($BE$5,source_honoraires!$E$10:$V$351,source_honoraires!$O$6,FALSE),VLOOKUP($BE$5,source_honoraires!$E$10:$V$351,source_honoraires!$O$6,FALSE))</f>
        <v>#N/A</v>
      </c>
      <c r="K20" s="435" t="e">
        <f>IF(VLOOKUP($BE$5,source_honoraires!$E$10:$V$351,source_honoraires!$P$6,FALSE)&lt;10,"0"&amp;VLOOKUP($BE$5,source_honoraires!$E$10:$V$351,source_honoraires!$P$6,FALSE),VLOOKUP($BE$5,source_honoraires!$E$10:$V$351,source_honoraires!$P$6,FALSE))</f>
        <v>#N/A</v>
      </c>
      <c r="L20" s="430" t="s">
        <v>117</v>
      </c>
      <c r="M20" s="434" t="e">
        <f>VLOOKUP($BE$5,source_honoraires!$E$10:$V$351,source_honoraires!$Q$6,FALSE)</f>
        <v>#N/A</v>
      </c>
      <c r="N20" s="435" t="e">
        <f>VLOOKUP($BE$5,source_honoraires!$E$10:$V$351,source_honoraires!$R$6,FALSE)</f>
        <v>#N/A</v>
      </c>
      <c r="O20" s="436" t="s">
        <v>66</v>
      </c>
      <c r="P20" s="425"/>
      <c r="Q20" s="425"/>
      <c r="R20" s="425"/>
      <c r="S20" s="425"/>
      <c r="T20" s="425"/>
      <c r="U20" s="59"/>
      <c r="V20" s="57"/>
      <c r="W20" s="58" t="s">
        <v>8</v>
      </c>
      <c r="X20" s="529"/>
      <c r="Y20" s="529"/>
      <c r="Z20" s="529"/>
      <c r="AA20" s="529"/>
      <c r="AB20" s="529"/>
      <c r="AC20" s="58" t="s">
        <v>18</v>
      </c>
      <c r="AD20" s="526"/>
      <c r="AE20" s="526"/>
      <c r="AF20" s="526"/>
      <c r="AG20" s="526"/>
      <c r="AH20" s="526"/>
      <c r="AI20" s="58" t="s">
        <v>15</v>
      </c>
      <c r="AJ20" s="58"/>
      <c r="AK20" s="526"/>
      <c r="AL20" s="526"/>
      <c r="AM20" s="526"/>
      <c r="AN20" s="526"/>
      <c r="AO20" s="526"/>
      <c r="AP20" s="526"/>
      <c r="AQ20" s="526"/>
      <c r="AR20" s="526"/>
      <c r="AS20" s="59"/>
    </row>
    <row r="21" spans="1:62" ht="5.25" customHeight="1" x14ac:dyDescent="0.15">
      <c r="A21" s="60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62"/>
      <c r="V21" s="60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2"/>
    </row>
    <row r="23" spans="1:62" s="53" customFormat="1" ht="15" customHeight="1" x14ac:dyDescent="0.15">
      <c r="A23" s="530" t="s">
        <v>119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64"/>
      <c r="W23" s="64"/>
      <c r="X23" s="64"/>
      <c r="Y23" s="64"/>
      <c r="Z23" s="64"/>
      <c r="AA23" s="64"/>
      <c r="AB23" s="64"/>
      <c r="AC23" s="64"/>
      <c r="AD23" s="64"/>
      <c r="AE23" s="532" t="s">
        <v>12</v>
      </c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4"/>
      <c r="BF23" s="350"/>
      <c r="BJ23" s="350"/>
    </row>
    <row r="24" spans="1:62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32" t="s">
        <v>22</v>
      </c>
      <c r="AF24" s="533"/>
      <c r="AG24" s="533"/>
      <c r="AH24" s="533"/>
      <c r="AI24" s="533"/>
      <c r="AJ24" s="533"/>
      <c r="AK24" s="534"/>
      <c r="AL24" s="532" t="s">
        <v>23</v>
      </c>
      <c r="AM24" s="533"/>
      <c r="AN24" s="533"/>
      <c r="AO24" s="533"/>
      <c r="AP24" s="533"/>
      <c r="AQ24" s="533"/>
      <c r="AR24" s="533"/>
      <c r="AS24" s="534"/>
    </row>
    <row r="25" spans="1:62" ht="20.25" customHeight="1" x14ac:dyDescent="0.15">
      <c r="A25" s="57"/>
      <c r="B25" s="70" t="s">
        <v>124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</row>
    <row r="26" spans="1:62" ht="15" x14ac:dyDescent="0.15">
      <c r="A26" s="57"/>
      <c r="B26" s="70" t="s">
        <v>125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</row>
    <row r="27" spans="1:62" x14ac:dyDescent="0.15">
      <c r="A27" s="57"/>
      <c r="B27" s="71" t="s">
        <v>126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36"/>
      <c r="AF27" s="537"/>
      <c r="AG27" s="537"/>
      <c r="AH27" s="537"/>
      <c r="AI27" s="537"/>
      <c r="AJ27" s="537"/>
      <c r="AK27" s="538"/>
      <c r="AL27" s="536"/>
      <c r="AM27" s="537"/>
      <c r="AN27" s="537"/>
      <c r="AO27" s="537"/>
      <c r="AP27" s="537"/>
      <c r="AQ27" s="537"/>
      <c r="AR27" s="537"/>
      <c r="AS27" s="538"/>
    </row>
    <row r="28" spans="1:62" x14ac:dyDescent="0.15">
      <c r="A28" s="57"/>
      <c r="B28" s="71" t="s">
        <v>127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39"/>
      <c r="AF28" s="540"/>
      <c r="AG28" s="540"/>
      <c r="AH28" s="540"/>
      <c r="AI28" s="540"/>
      <c r="AJ28" s="540"/>
      <c r="AK28" s="541"/>
      <c r="AL28" s="539"/>
      <c r="AM28" s="540"/>
      <c r="AN28" s="540"/>
      <c r="AO28" s="540"/>
      <c r="AP28" s="540"/>
      <c r="AQ28" s="540"/>
      <c r="AR28" s="540"/>
      <c r="AS28" s="541"/>
    </row>
    <row r="29" spans="1:62" x14ac:dyDescent="0.15">
      <c r="A29" s="57"/>
      <c r="B29" s="71" t="s">
        <v>142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39"/>
      <c r="AF29" s="540"/>
      <c r="AG29" s="540"/>
      <c r="AH29" s="540"/>
      <c r="AI29" s="540"/>
      <c r="AJ29" s="540"/>
      <c r="AK29" s="541"/>
      <c r="AL29" s="539"/>
      <c r="AM29" s="540"/>
      <c r="AN29" s="540"/>
      <c r="AO29" s="540"/>
      <c r="AP29" s="540"/>
      <c r="AQ29" s="540"/>
      <c r="AR29" s="540"/>
      <c r="AS29" s="541"/>
    </row>
    <row r="30" spans="1:62" ht="7.5" customHeight="1" x14ac:dyDescent="0.15">
      <c r="A30" s="57"/>
      <c r="B30" s="58"/>
      <c r="C30" s="7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42"/>
      <c r="AF30" s="543"/>
      <c r="AG30" s="543"/>
      <c r="AH30" s="543"/>
      <c r="AI30" s="543"/>
      <c r="AJ30" s="543"/>
      <c r="AK30" s="544"/>
      <c r="AL30" s="542"/>
      <c r="AM30" s="543"/>
      <c r="AN30" s="543"/>
      <c r="AO30" s="543"/>
      <c r="AP30" s="543"/>
      <c r="AQ30" s="543"/>
      <c r="AR30" s="543"/>
      <c r="AS30" s="544"/>
    </row>
    <row r="31" spans="1:62" s="51" customFormat="1" ht="15" x14ac:dyDescent="0.15">
      <c r="A31" s="72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110" t="s">
        <v>179</v>
      </c>
      <c r="Q31" s="111" t="str">
        <f>RIGHT(Z6,2)</f>
        <v>0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BF31" s="352"/>
      <c r="BJ31" s="352"/>
    </row>
    <row r="32" spans="1:62" s="52" customFormat="1" ht="15" x14ac:dyDescent="0.1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 t="s">
        <v>136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546"/>
      <c r="AF32" s="546"/>
      <c r="AG32" s="546"/>
      <c r="AH32" s="546"/>
      <c r="AI32" s="546"/>
      <c r="AJ32" s="546"/>
      <c r="AK32" s="546"/>
      <c r="AL32" s="546"/>
      <c r="AM32" s="546"/>
      <c r="AN32" s="546"/>
      <c r="AO32" s="546"/>
      <c r="AP32" s="546"/>
      <c r="AQ32" s="546"/>
      <c r="AR32" s="546"/>
      <c r="AS32" s="546"/>
      <c r="BF32" s="353"/>
      <c r="BJ32" s="353"/>
    </row>
    <row r="33" spans="1:62" s="51" customFormat="1" ht="15" x14ac:dyDescent="0.15">
      <c r="A33" s="72"/>
      <c r="B33" s="70"/>
      <c r="C33" s="70"/>
      <c r="D33" s="70" t="s">
        <v>132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BF33" s="352"/>
      <c r="BJ33" s="352"/>
    </row>
    <row r="34" spans="1:62" s="51" customFormat="1" ht="15" x14ac:dyDescent="0.15">
      <c r="A34" s="72"/>
      <c r="B34" s="70"/>
      <c r="C34" s="70"/>
      <c r="D34" s="70"/>
      <c r="E34" s="70"/>
      <c r="F34" s="70"/>
      <c r="G34" s="70"/>
      <c r="H34" s="66" t="s">
        <v>128</v>
      </c>
      <c r="I34" s="70" t="s">
        <v>16</v>
      </c>
      <c r="J34" s="70"/>
      <c r="K34" s="70"/>
      <c r="L34" s="70"/>
      <c r="M34" s="70"/>
      <c r="N34" s="70"/>
      <c r="O34" s="70"/>
      <c r="P34" s="70"/>
      <c r="Q34" s="70"/>
      <c r="R34" s="549">
        <v>0.06</v>
      </c>
      <c r="S34" s="549"/>
      <c r="T34" s="70" t="s">
        <v>131</v>
      </c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535"/>
      <c r="AF34" s="535"/>
      <c r="AG34" s="535"/>
      <c r="AH34" s="535"/>
      <c r="AI34" s="535"/>
      <c r="AJ34" s="535"/>
      <c r="AK34" s="535"/>
      <c r="AL34" s="550"/>
      <c r="AM34" s="551"/>
      <c r="AN34" s="551"/>
      <c r="AO34" s="551"/>
      <c r="AP34" s="551"/>
      <c r="AQ34" s="551"/>
      <c r="AR34" s="551"/>
      <c r="AS34" s="552"/>
      <c r="BF34" s="352"/>
      <c r="BJ34" s="352"/>
    </row>
    <row r="35" spans="1:62" s="51" customFormat="1" ht="15" x14ac:dyDescent="0.15">
      <c r="A35" s="72"/>
      <c r="B35" s="70"/>
      <c r="C35" s="70"/>
      <c r="D35" s="70"/>
      <c r="E35" s="70"/>
      <c r="F35" s="70"/>
      <c r="G35" s="70"/>
      <c r="H35" s="66" t="s">
        <v>128</v>
      </c>
      <c r="I35" s="70" t="s">
        <v>129</v>
      </c>
      <c r="J35" s="70"/>
      <c r="K35" s="70"/>
      <c r="L35" s="70"/>
      <c r="M35" s="70"/>
      <c r="N35" s="70"/>
      <c r="O35" s="70"/>
      <c r="P35" s="70"/>
      <c r="Q35" s="70"/>
      <c r="R35" s="549">
        <v>0.05</v>
      </c>
      <c r="S35" s="549"/>
      <c r="T35" s="70" t="s">
        <v>131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535"/>
      <c r="AF35" s="535"/>
      <c r="AG35" s="535"/>
      <c r="AH35" s="535"/>
      <c r="AI35" s="535"/>
      <c r="AJ35" s="535"/>
      <c r="AK35" s="535"/>
      <c r="AL35" s="553"/>
      <c r="AM35" s="547"/>
      <c r="AN35" s="547"/>
      <c r="AO35" s="547"/>
      <c r="AP35" s="547"/>
      <c r="AQ35" s="547"/>
      <c r="AR35" s="547"/>
      <c r="AS35" s="548"/>
      <c r="BF35" s="352"/>
      <c r="BJ35" s="352"/>
    </row>
    <row r="36" spans="1:62" s="51" customFormat="1" ht="15" x14ac:dyDescent="0.15">
      <c r="A36" s="72"/>
      <c r="B36" s="70"/>
      <c r="C36" s="70"/>
      <c r="D36" s="70"/>
      <c r="E36" s="70"/>
      <c r="F36" s="70"/>
      <c r="G36" s="70"/>
      <c r="H36" s="66" t="s">
        <v>128</v>
      </c>
      <c r="I36" s="70" t="s">
        <v>17</v>
      </c>
      <c r="J36" s="70"/>
      <c r="K36" s="70"/>
      <c r="L36" s="70"/>
      <c r="M36" s="70"/>
      <c r="N36" s="70"/>
      <c r="O36" s="70"/>
      <c r="P36" s="70"/>
      <c r="Q36" s="70"/>
      <c r="R36" s="549">
        <v>0.05</v>
      </c>
      <c r="S36" s="549"/>
      <c r="T36" s="70" t="s">
        <v>131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535"/>
      <c r="AF36" s="535"/>
      <c r="AG36" s="535"/>
      <c r="AH36" s="535"/>
      <c r="AI36" s="535"/>
      <c r="AJ36" s="535"/>
      <c r="AK36" s="535"/>
      <c r="AL36" s="553"/>
      <c r="AM36" s="547"/>
      <c r="AN36" s="547"/>
      <c r="AO36" s="547"/>
      <c r="AP36" s="547"/>
      <c r="AQ36" s="547"/>
      <c r="AR36" s="547"/>
      <c r="AS36" s="548"/>
      <c r="BF36" s="352"/>
      <c r="BJ36" s="352"/>
    </row>
    <row r="37" spans="1:62" s="51" customFormat="1" ht="15" x14ac:dyDescent="0.15">
      <c r="A37" s="72"/>
      <c r="B37" s="70"/>
      <c r="C37" s="70"/>
      <c r="D37" s="70"/>
      <c r="E37" s="70"/>
      <c r="F37" s="70"/>
      <c r="G37" s="70"/>
      <c r="H37" s="66" t="s">
        <v>128</v>
      </c>
      <c r="I37" s="70" t="s">
        <v>130</v>
      </c>
      <c r="J37" s="70"/>
      <c r="K37" s="70"/>
      <c r="L37" s="70"/>
      <c r="M37" s="70"/>
      <c r="N37" s="70"/>
      <c r="O37" s="70"/>
      <c r="P37" s="70"/>
      <c r="Q37" s="70"/>
      <c r="R37" s="549">
        <v>0.25</v>
      </c>
      <c r="S37" s="549"/>
      <c r="T37" s="70" t="s">
        <v>131</v>
      </c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535"/>
      <c r="AF37" s="535"/>
      <c r="AG37" s="535"/>
      <c r="AH37" s="535"/>
      <c r="AI37" s="535"/>
      <c r="AJ37" s="535"/>
      <c r="AK37" s="535"/>
      <c r="AL37" s="553"/>
      <c r="AM37" s="547"/>
      <c r="AN37" s="547"/>
      <c r="AO37" s="547"/>
      <c r="AP37" s="547"/>
      <c r="AQ37" s="547"/>
      <c r="AR37" s="547"/>
      <c r="AS37" s="548"/>
      <c r="BF37" s="352"/>
      <c r="BJ37" s="352"/>
    </row>
    <row r="38" spans="1:62" s="51" customFormat="1" ht="15" x14ac:dyDescent="0.15">
      <c r="A38" s="72"/>
      <c r="B38" s="70"/>
      <c r="C38" s="70"/>
      <c r="D38" s="70"/>
      <c r="E38" s="70"/>
      <c r="F38" s="70"/>
      <c r="G38" s="70"/>
      <c r="H38" s="70"/>
      <c r="I38" s="58" t="s">
        <v>133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535"/>
      <c r="AF38" s="535"/>
      <c r="AG38" s="535"/>
      <c r="AH38" s="535"/>
      <c r="AI38" s="535"/>
      <c r="AJ38" s="535"/>
      <c r="AK38" s="535"/>
      <c r="AL38" s="553"/>
      <c r="AM38" s="547"/>
      <c r="AN38" s="547"/>
      <c r="AO38" s="547"/>
      <c r="AP38" s="547"/>
      <c r="AQ38" s="547"/>
      <c r="AR38" s="547"/>
      <c r="AS38" s="548"/>
      <c r="BF38" s="352"/>
      <c r="BJ38" s="352"/>
    </row>
    <row r="39" spans="1:62" s="51" customFormat="1" ht="15" x14ac:dyDescent="0.15">
      <c r="A39" s="72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535"/>
      <c r="AF39" s="535"/>
      <c r="AG39" s="535"/>
      <c r="AH39" s="535"/>
      <c r="AI39" s="535"/>
      <c r="AJ39" s="535"/>
      <c r="AK39" s="535"/>
      <c r="AL39" s="553"/>
      <c r="AM39" s="547"/>
      <c r="AN39" s="547"/>
      <c r="AO39" s="547"/>
      <c r="AP39" s="547"/>
      <c r="AQ39" s="547"/>
      <c r="AR39" s="547"/>
      <c r="AS39" s="548"/>
      <c r="BF39" s="352"/>
      <c r="BJ39" s="352"/>
    </row>
    <row r="40" spans="1:62" s="51" customFormat="1" ht="15" x14ac:dyDescent="0.15">
      <c r="A40" s="72"/>
      <c r="B40" s="70"/>
      <c r="C40" s="70"/>
      <c r="D40" s="70" t="s">
        <v>134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5" t="s">
        <v>135</v>
      </c>
      <c r="AE40" s="535"/>
      <c r="AF40" s="535"/>
      <c r="AG40" s="535"/>
      <c r="AH40" s="535"/>
      <c r="AI40" s="535"/>
      <c r="AJ40" s="535"/>
      <c r="AK40" s="535"/>
      <c r="AL40" s="553"/>
      <c r="AM40" s="547"/>
      <c r="AN40" s="547"/>
      <c r="AO40" s="547"/>
      <c r="AP40" s="547"/>
      <c r="AQ40" s="547"/>
      <c r="AR40" s="547"/>
      <c r="AS40" s="548"/>
      <c r="BF40" s="352"/>
      <c r="BJ40" s="352"/>
    </row>
    <row r="41" spans="1:62" s="51" customFormat="1" ht="15" x14ac:dyDescent="0.15">
      <c r="A41" s="7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8"/>
      <c r="BF41" s="352"/>
      <c r="BJ41" s="352"/>
    </row>
    <row r="42" spans="1:62" s="51" customFormat="1" ht="16" thickBot="1" x14ac:dyDescent="0.2">
      <c r="A42" s="72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4" t="s">
        <v>137</v>
      </c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83"/>
      <c r="AF42" s="83"/>
      <c r="AG42" s="83"/>
      <c r="AH42" s="554">
        <f>SUM(AE32:AK40,AL32)</f>
        <v>0</v>
      </c>
      <c r="AI42" s="554"/>
      <c r="AJ42" s="554"/>
      <c r="AK42" s="554"/>
      <c r="AL42" s="554"/>
      <c r="AM42" s="554"/>
      <c r="AN42" s="554"/>
      <c r="AO42" s="554"/>
      <c r="AP42" s="83"/>
      <c r="AQ42" s="83"/>
      <c r="AR42" s="83"/>
      <c r="AS42" s="84"/>
      <c r="BF42" s="352"/>
      <c r="BJ42" s="352"/>
    </row>
    <row r="43" spans="1:62" s="51" customFormat="1" ht="16" thickTop="1" x14ac:dyDescent="0.15">
      <c r="A43" s="72"/>
      <c r="B43" s="70"/>
      <c r="C43" s="70"/>
      <c r="D43" s="70" t="s">
        <v>138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83"/>
      <c r="AF43" s="83"/>
      <c r="AG43" s="83"/>
      <c r="AH43" s="555"/>
      <c r="AI43" s="555"/>
      <c r="AJ43" s="555"/>
      <c r="AK43" s="555"/>
      <c r="AL43" s="555"/>
      <c r="AM43" s="555"/>
      <c r="AN43" s="555"/>
      <c r="AO43" s="555"/>
      <c r="AP43" s="83"/>
      <c r="AQ43" s="83"/>
      <c r="AR43" s="83"/>
      <c r="AS43" s="84"/>
      <c r="BF43" s="352"/>
      <c r="BJ43" s="352"/>
    </row>
    <row r="44" spans="1:62" s="51" customFormat="1" ht="16" thickBot="1" x14ac:dyDescent="0.2">
      <c r="A44" s="72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7" t="s">
        <v>139</v>
      </c>
      <c r="AA44" s="70"/>
      <c r="AB44" s="70"/>
      <c r="AC44" s="70"/>
      <c r="AD44" s="70"/>
      <c r="AE44" s="83"/>
      <c r="AF44" s="83"/>
      <c r="AG44" s="83"/>
      <c r="AH44" s="554">
        <f>AH42-AH43</f>
        <v>0</v>
      </c>
      <c r="AI44" s="554"/>
      <c r="AJ44" s="554"/>
      <c r="AK44" s="554"/>
      <c r="AL44" s="554"/>
      <c r="AM44" s="554"/>
      <c r="AN44" s="554"/>
      <c r="AO44" s="554"/>
      <c r="AP44" s="83"/>
      <c r="AQ44" s="83"/>
      <c r="AR44" s="83"/>
      <c r="AS44" s="84"/>
      <c r="BF44" s="352"/>
      <c r="BJ44" s="352"/>
    </row>
    <row r="45" spans="1:62" s="51" customFormat="1" ht="16" thickTop="1" x14ac:dyDescent="0.15">
      <c r="A45" s="72"/>
      <c r="B45" s="70"/>
      <c r="C45" s="70"/>
      <c r="D45" s="70" t="s">
        <v>140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83"/>
      <c r="AF45" s="83"/>
      <c r="AG45" s="83"/>
      <c r="AH45" s="555"/>
      <c r="AI45" s="555"/>
      <c r="AJ45" s="555"/>
      <c r="AK45" s="555"/>
      <c r="AL45" s="555"/>
      <c r="AM45" s="555"/>
      <c r="AN45" s="555"/>
      <c r="AO45" s="555"/>
      <c r="AP45" s="83"/>
      <c r="AQ45" s="83"/>
      <c r="AR45" s="83"/>
      <c r="AS45" s="84"/>
      <c r="BF45" s="352"/>
      <c r="BJ45" s="352"/>
    </row>
    <row r="46" spans="1:62" s="51" customFormat="1" ht="8.25" customHeight="1" x14ac:dyDescent="0.15">
      <c r="A46" s="7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66"/>
      <c r="AI46" s="66"/>
      <c r="AJ46" s="66"/>
      <c r="AK46" s="66"/>
      <c r="AL46" s="66"/>
      <c r="AM46" s="66"/>
      <c r="AN46" s="66"/>
      <c r="AO46" s="66"/>
      <c r="AP46" s="70"/>
      <c r="AQ46" s="70"/>
      <c r="AR46" s="70"/>
      <c r="AS46" s="76"/>
      <c r="BF46" s="352"/>
      <c r="BJ46" s="352"/>
    </row>
    <row r="47" spans="1:62" s="51" customFormat="1" ht="15" x14ac:dyDescent="0.15">
      <c r="A47" s="67"/>
      <c r="B47" s="78" t="s">
        <v>141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9"/>
      <c r="BF47" s="352"/>
      <c r="BJ47" s="352"/>
    </row>
    <row r="48" spans="1:62" s="51" customFormat="1" ht="15" x14ac:dyDescent="0.15">
      <c r="BF48" s="352"/>
      <c r="BJ48" s="352"/>
    </row>
    <row r="49" spans="1:62" s="51" customFormat="1" ht="36.75" customHeight="1" x14ac:dyDescent="0.15">
      <c r="A49" s="556" t="s">
        <v>145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8"/>
      <c r="AE49" s="559" t="s">
        <v>144</v>
      </c>
      <c r="AF49" s="560"/>
      <c r="AG49" s="560"/>
      <c r="AH49" s="560"/>
      <c r="AI49" s="560"/>
      <c r="AJ49" s="560"/>
      <c r="AK49" s="561"/>
      <c r="AL49" s="559" t="s">
        <v>143</v>
      </c>
      <c r="AM49" s="560"/>
      <c r="AN49" s="560"/>
      <c r="AO49" s="560"/>
      <c r="AP49" s="560"/>
      <c r="AQ49" s="560"/>
      <c r="AR49" s="560"/>
      <c r="AS49" s="561"/>
      <c r="BF49" s="352"/>
      <c r="BJ49" s="352"/>
    </row>
    <row r="50" spans="1:62" x14ac:dyDescent="0.15">
      <c r="A50" s="578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80"/>
      <c r="AE50" s="569" t="s">
        <v>206</v>
      </c>
      <c r="AF50" s="570"/>
      <c r="AG50" s="570"/>
      <c r="AH50" s="570"/>
      <c r="AI50" s="570"/>
      <c r="AJ50" s="570"/>
      <c r="AK50" s="571"/>
      <c r="AL50" s="572"/>
      <c r="AM50" s="573"/>
      <c r="AN50" s="573"/>
      <c r="AO50" s="573"/>
      <c r="AP50" s="573"/>
      <c r="AQ50" s="573"/>
      <c r="AR50" s="573"/>
      <c r="AS50" s="574"/>
    </row>
    <row r="51" spans="1:62" x14ac:dyDescent="0.15">
      <c r="A51" s="581"/>
      <c r="B51" s="582"/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3"/>
      <c r="AE51" s="569" t="s">
        <v>207</v>
      </c>
      <c r="AF51" s="570"/>
      <c r="AG51" s="570"/>
      <c r="AH51" s="570"/>
      <c r="AI51" s="570"/>
      <c r="AJ51" s="570"/>
      <c r="AK51" s="571"/>
      <c r="AL51" s="575"/>
      <c r="AM51" s="576"/>
      <c r="AN51" s="576"/>
      <c r="AO51" s="576"/>
      <c r="AP51" s="576"/>
      <c r="AQ51" s="576"/>
      <c r="AR51" s="576"/>
      <c r="AS51" s="577"/>
    </row>
    <row r="52" spans="1:62" x14ac:dyDescent="0.15">
      <c r="A52" s="581"/>
      <c r="B52" s="582"/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  <c r="AA52" s="582"/>
      <c r="AB52" s="582"/>
      <c r="AC52" s="582"/>
      <c r="AD52" s="583"/>
      <c r="AE52" s="569" t="s">
        <v>209</v>
      </c>
      <c r="AF52" s="570"/>
      <c r="AG52" s="570"/>
      <c r="AH52" s="570"/>
      <c r="AI52" s="570"/>
      <c r="AJ52" s="570"/>
      <c r="AK52" s="571"/>
      <c r="AL52" s="575"/>
      <c r="AM52" s="576"/>
      <c r="AN52" s="576"/>
      <c r="AO52" s="576"/>
      <c r="AP52" s="576"/>
      <c r="AQ52" s="576"/>
      <c r="AR52" s="576"/>
      <c r="AS52" s="577"/>
    </row>
    <row r="53" spans="1:62" x14ac:dyDescent="0.15">
      <c r="A53" s="581"/>
      <c r="B53" s="582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3"/>
      <c r="AE53" s="484" t="s">
        <v>208</v>
      </c>
      <c r="AF53" s="485"/>
      <c r="AG53" s="485"/>
      <c r="AH53" s="485"/>
      <c r="AI53" s="485"/>
      <c r="AJ53" s="485"/>
      <c r="AK53" s="486"/>
      <c r="AL53" s="575"/>
      <c r="AM53" s="576"/>
      <c r="AN53" s="576"/>
      <c r="AO53" s="576"/>
      <c r="AP53" s="576"/>
      <c r="AQ53" s="576"/>
      <c r="AR53" s="576"/>
      <c r="AS53" s="577"/>
    </row>
    <row r="54" spans="1:62" ht="15" x14ac:dyDescent="0.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79" t="s">
        <v>136</v>
      </c>
      <c r="U54" s="61"/>
      <c r="V54" s="61"/>
      <c r="W54" s="61"/>
      <c r="X54" s="61"/>
      <c r="Y54" s="61"/>
      <c r="Z54" s="61"/>
      <c r="AA54" s="61"/>
      <c r="AB54" s="61"/>
      <c r="AC54" s="61"/>
      <c r="AD54" s="62"/>
      <c r="AE54" s="562"/>
      <c r="AF54" s="562"/>
      <c r="AG54" s="562"/>
      <c r="AH54" s="562"/>
      <c r="AI54" s="562"/>
      <c r="AJ54" s="562"/>
      <c r="AK54" s="563"/>
      <c r="AL54" s="564">
        <f>SUM(AL50:AS53)</f>
        <v>0</v>
      </c>
      <c r="AM54" s="565"/>
      <c r="AN54" s="565"/>
      <c r="AO54" s="565"/>
      <c r="AP54" s="565"/>
      <c r="AQ54" s="565"/>
      <c r="AR54" s="565"/>
      <c r="AS54" s="565"/>
    </row>
    <row r="55" spans="1:62" x14ac:dyDescent="0.15">
      <c r="T55" s="58"/>
      <c r="U55" s="58"/>
      <c r="V55" s="58"/>
      <c r="W55" s="58"/>
    </row>
    <row r="56" spans="1:62" ht="15" x14ac:dyDescent="0.15">
      <c r="A56" s="566" t="s">
        <v>146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8"/>
    </row>
    <row r="57" spans="1:62" ht="31.5" customHeight="1" x14ac:dyDescent="0.15">
      <c r="A57" s="80"/>
      <c r="B57" s="482" t="s">
        <v>147</v>
      </c>
      <c r="C57" s="584" t="s">
        <v>160</v>
      </c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5"/>
      <c r="AE57" s="590">
        <f>IFERROR(VLOOKUP(AT57,source_honoraires!$D$10:$V$158,source_honoraires!$T$7,FALSE),0)</f>
        <v>0</v>
      </c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90"/>
      <c r="AS57" s="590"/>
      <c r="AT57" s="2" t="str">
        <f>$BE$5&amp;"A"</f>
        <v>A</v>
      </c>
    </row>
    <row r="58" spans="1:62" ht="31.5" customHeight="1" x14ac:dyDescent="0.15">
      <c r="A58" s="80"/>
      <c r="B58" s="482" t="s">
        <v>148</v>
      </c>
      <c r="C58" s="584" t="s">
        <v>149</v>
      </c>
      <c r="D58" s="584"/>
      <c r="E58" s="584"/>
      <c r="F58" s="584"/>
      <c r="G58" s="584"/>
      <c r="H58" s="584"/>
      <c r="I58" s="584"/>
      <c r="J58" s="584"/>
      <c r="K58" s="584"/>
      <c r="L58" s="584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584"/>
      <c r="AD58" s="483"/>
      <c r="AE58" s="590">
        <f>IFERROR(VLOOKUP(AT58,source_honoraires!$D$10:$V$158,source_honoraires!$T$7,FALSE),0)</f>
        <v>0</v>
      </c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90"/>
      <c r="AS58" s="590"/>
      <c r="AT58" s="2" t="str">
        <f>$BE$5&amp;"B"</f>
        <v>B</v>
      </c>
    </row>
    <row r="59" spans="1:62" ht="31.5" customHeight="1" x14ac:dyDescent="0.15">
      <c r="A59" s="80"/>
      <c r="B59" s="482" t="s">
        <v>150</v>
      </c>
      <c r="C59" s="591" t="s">
        <v>151</v>
      </c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3"/>
      <c r="AE59" s="590" t="e">
        <f>VLOOKUP($BE$5,source_honoraires!$E$10:$X$351,source_honoraires!$X$6,FALSE)</f>
        <v>#N/A</v>
      </c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90"/>
      <c r="AS59" s="590"/>
      <c r="AT59" s="2" t="str">
        <f>$BE$5&amp;"C"</f>
        <v>C</v>
      </c>
    </row>
    <row r="61" spans="1:62" ht="2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6"/>
    </row>
    <row r="62" spans="1:62" x14ac:dyDescent="0.15">
      <c r="A62" s="57"/>
      <c r="B62" s="58" t="s">
        <v>152</v>
      </c>
      <c r="C62" s="58"/>
      <c r="D62" s="58"/>
      <c r="E62" s="58"/>
      <c r="F62" s="58"/>
      <c r="G62" s="58"/>
      <c r="H62" s="58"/>
      <c r="I62" s="589">
        <f>paramètres!B12</f>
        <v>0</v>
      </c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9"/>
    </row>
    <row r="63" spans="1:62" ht="2.25" customHeight="1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9"/>
    </row>
    <row r="64" spans="1:62" x14ac:dyDescent="0.15">
      <c r="A64" s="57"/>
      <c r="B64" s="58" t="s">
        <v>153</v>
      </c>
      <c r="C64" s="58"/>
      <c r="D64" s="58"/>
      <c r="E64" s="58"/>
      <c r="F64" s="58"/>
      <c r="G64" s="343" t="str">
        <f>MID(paramètres!B18,1,1)</f>
        <v/>
      </c>
      <c r="H64" s="344" t="str">
        <f>MID(paramètres!B18,2,1)</f>
        <v/>
      </c>
      <c r="I64" s="344" t="str">
        <f>MID(paramètres!B18,3,1)</f>
        <v/>
      </c>
      <c r="J64" s="344" t="str">
        <f>MID(paramètres!B18,4,1)</f>
        <v/>
      </c>
      <c r="K64" s="344" t="str">
        <f>MID(paramètres!B18,5,1)</f>
        <v/>
      </c>
      <c r="L64" s="345" t="str">
        <f>MID(paramètres!B18,6,1)</f>
        <v/>
      </c>
      <c r="M64" s="346"/>
      <c r="N64" s="344" t="str">
        <f>RIGHT(paramètres!B18,1)</f>
        <v/>
      </c>
      <c r="O64" s="58"/>
      <c r="P64" s="58"/>
      <c r="Q64" s="58"/>
      <c r="R64" s="58"/>
      <c r="S64" s="58"/>
      <c r="T64" s="58"/>
      <c r="U64" s="58"/>
      <c r="V64" s="58"/>
      <c r="W64" s="58"/>
      <c r="X64" s="58" t="s">
        <v>155</v>
      </c>
      <c r="Y64" s="58"/>
      <c r="Z64" s="58"/>
      <c r="AA64" s="589">
        <f>paramètres!B30</f>
        <v>0</v>
      </c>
      <c r="AB64" s="589"/>
      <c r="AC64" s="589"/>
      <c r="AD64" s="589"/>
      <c r="AE64" s="589"/>
      <c r="AF64" s="589"/>
      <c r="AG64" s="589"/>
      <c r="AH64" s="589"/>
      <c r="AI64" s="589"/>
      <c r="AJ64" s="58"/>
      <c r="AK64" s="58"/>
      <c r="AL64" s="58"/>
      <c r="AM64" s="58"/>
      <c r="AN64" s="58"/>
      <c r="AO64" s="58"/>
      <c r="AP64" s="58"/>
      <c r="AQ64" s="58"/>
      <c r="AR64" s="58"/>
      <c r="AS64" s="59"/>
    </row>
    <row r="65" spans="1:45" ht="2.25" customHeight="1" x14ac:dyDescent="0.1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347"/>
      <c r="AB65" s="347"/>
      <c r="AC65" s="347"/>
      <c r="AD65" s="347"/>
      <c r="AE65" s="347"/>
      <c r="AF65" s="347"/>
      <c r="AG65" s="347"/>
      <c r="AH65" s="347"/>
      <c r="AI65" s="347"/>
      <c r="AJ65" s="58"/>
      <c r="AK65" s="58"/>
      <c r="AL65" s="58"/>
      <c r="AM65" s="58"/>
      <c r="AN65" s="58"/>
      <c r="AO65" s="58"/>
      <c r="AP65" s="58"/>
      <c r="AQ65" s="58"/>
      <c r="AR65" s="58"/>
      <c r="AS65" s="59"/>
    </row>
    <row r="66" spans="1:45" x14ac:dyDescent="0.15">
      <c r="A66" s="57"/>
      <c r="B66" s="58" t="s">
        <v>157</v>
      </c>
      <c r="C66" s="58"/>
      <c r="D66" s="58"/>
      <c r="E66" s="58"/>
      <c r="F66" s="58"/>
      <c r="G66" s="588">
        <f>paramètres!B26</f>
        <v>0</v>
      </c>
      <c r="H66" s="588"/>
      <c r="I66" s="588"/>
      <c r="J66" s="346"/>
      <c r="K66" s="346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 t="s">
        <v>15</v>
      </c>
      <c r="Y66" s="58"/>
      <c r="Z66" s="58"/>
      <c r="AA66" s="589">
        <f>paramètres!B28</f>
        <v>0</v>
      </c>
      <c r="AB66" s="589"/>
      <c r="AC66" s="589"/>
      <c r="AD66" s="589"/>
      <c r="AE66" s="589"/>
      <c r="AF66" s="589"/>
      <c r="AG66" s="589"/>
      <c r="AH66" s="589"/>
      <c r="AI66" s="589"/>
      <c r="AJ66" s="58"/>
      <c r="AK66" s="58"/>
      <c r="AL66" s="58"/>
      <c r="AM66" s="58"/>
      <c r="AN66" s="58"/>
      <c r="AO66" s="58"/>
      <c r="AP66" s="58"/>
      <c r="AQ66" s="58"/>
      <c r="AR66" s="58"/>
      <c r="AS66" s="59"/>
    </row>
    <row r="67" spans="1:45" ht="2.25" customHeight="1" x14ac:dyDescent="0.15">
      <c r="A67" s="57"/>
      <c r="B67" s="58"/>
      <c r="C67" s="58"/>
      <c r="D67" s="58"/>
      <c r="E67" s="58"/>
      <c r="F67" s="58"/>
      <c r="G67" s="346"/>
      <c r="H67" s="346"/>
      <c r="I67" s="346"/>
      <c r="J67" s="346"/>
      <c r="K67" s="346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347"/>
      <c r="AB67" s="347"/>
      <c r="AC67" s="347"/>
      <c r="AD67" s="347"/>
      <c r="AE67" s="347"/>
      <c r="AF67" s="347"/>
      <c r="AG67" s="347"/>
      <c r="AH67" s="347"/>
      <c r="AI67" s="347"/>
      <c r="AJ67" s="58"/>
      <c r="AK67" s="58"/>
      <c r="AL67" s="58"/>
      <c r="AM67" s="58"/>
      <c r="AN67" s="58"/>
      <c r="AO67" s="58"/>
      <c r="AP67" s="58"/>
      <c r="AQ67" s="58"/>
      <c r="AR67" s="58"/>
      <c r="AS67" s="59"/>
    </row>
    <row r="68" spans="1:45" x14ac:dyDescent="0.15">
      <c r="A68" s="57"/>
      <c r="B68" s="58" t="s">
        <v>154</v>
      </c>
      <c r="C68" s="58"/>
      <c r="D68" s="58"/>
      <c r="E68" s="58"/>
      <c r="F68" s="58"/>
      <c r="G68" s="588">
        <f>paramètres!B32</f>
        <v>0</v>
      </c>
      <c r="H68" s="588"/>
      <c r="I68" s="588"/>
      <c r="J68" s="588"/>
      <c r="K68" s="58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 t="s">
        <v>156</v>
      </c>
      <c r="Y68" s="58"/>
      <c r="Z68" s="58"/>
      <c r="AA68" s="589">
        <f>paramètres!B34</f>
        <v>0</v>
      </c>
      <c r="AB68" s="589"/>
      <c r="AC68" s="589"/>
      <c r="AD68" s="589"/>
      <c r="AE68" s="589"/>
      <c r="AF68" s="589"/>
      <c r="AG68" s="589"/>
      <c r="AH68" s="589"/>
      <c r="AI68" s="589"/>
      <c r="AJ68" s="58"/>
      <c r="AK68" s="58"/>
      <c r="AL68" s="58"/>
      <c r="AM68" s="58"/>
      <c r="AN68" s="58"/>
      <c r="AO68" s="58"/>
      <c r="AP68" s="58"/>
      <c r="AQ68" s="58"/>
      <c r="AR68" s="58"/>
      <c r="AS68" s="59"/>
    </row>
    <row r="69" spans="1:45" ht="2.25" customHeight="1" x14ac:dyDescent="0.1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2"/>
    </row>
    <row r="70" spans="1:45" ht="2.25" customHeight="1" x14ac:dyDescent="0.15"/>
    <row r="71" spans="1:45" x14ac:dyDescent="0.15">
      <c r="V71" s="2" t="s">
        <v>174</v>
      </c>
      <c r="X71" s="586">
        <f>paramètres!B28</f>
        <v>0</v>
      </c>
      <c r="Y71" s="586"/>
      <c r="Z71" s="586"/>
      <c r="AA71" s="586"/>
      <c r="AB71" s="586"/>
      <c r="AC71" s="586"/>
      <c r="AE71" s="2" t="s">
        <v>175</v>
      </c>
      <c r="AF71" s="587" t="str">
        <f>IF(paramètres!B22&lt;&gt;"",paramètres!B22,"")</f>
        <v/>
      </c>
      <c r="AG71" s="587"/>
      <c r="AH71" s="587"/>
      <c r="AI71" s="587"/>
      <c r="AJ71" s="587"/>
      <c r="AK71" s="587"/>
    </row>
    <row r="73" spans="1:45" ht="15" x14ac:dyDescent="0.15">
      <c r="AC73" s="51" t="s">
        <v>158</v>
      </c>
    </row>
  </sheetData>
  <mergeCells count="89">
    <mergeCell ref="X71:AC71"/>
    <mergeCell ref="AF71:AK71"/>
    <mergeCell ref="I62:AE62"/>
    <mergeCell ref="AA64:AI64"/>
    <mergeCell ref="G66:I66"/>
    <mergeCell ref="AA66:AI66"/>
    <mergeCell ref="G68:K68"/>
    <mergeCell ref="AA68:AI68"/>
    <mergeCell ref="C59:AD59"/>
    <mergeCell ref="AE59:AS59"/>
    <mergeCell ref="A52:AD52"/>
    <mergeCell ref="AE52:AK52"/>
    <mergeCell ref="AL52:AS52"/>
    <mergeCell ref="A53:AD53"/>
    <mergeCell ref="AL53:AS53"/>
    <mergeCell ref="AE54:AK54"/>
    <mergeCell ref="AL54:AS54"/>
    <mergeCell ref="A56:AS56"/>
    <mergeCell ref="C57:AD57"/>
    <mergeCell ref="AE57:AS57"/>
    <mergeCell ref="C58:AC58"/>
    <mergeCell ref="AE58:AS58"/>
    <mergeCell ref="A50:AD50"/>
    <mergeCell ref="AE50:AK50"/>
    <mergeCell ref="AL50:AS50"/>
    <mergeCell ref="A51:AD51"/>
    <mergeCell ref="AE51:AK51"/>
    <mergeCell ref="AL51:AS51"/>
    <mergeCell ref="AH42:AO42"/>
    <mergeCell ref="AH43:AO43"/>
    <mergeCell ref="AH44:AO44"/>
    <mergeCell ref="AH45:AO45"/>
    <mergeCell ref="A49:AD49"/>
    <mergeCell ref="AE49:AK49"/>
    <mergeCell ref="AL49:AS49"/>
    <mergeCell ref="AL41:AS41"/>
    <mergeCell ref="AE33:AK33"/>
    <mergeCell ref="AL33:AS33"/>
    <mergeCell ref="R34:S34"/>
    <mergeCell ref="AE34:AK34"/>
    <mergeCell ref="AL34:AS40"/>
    <mergeCell ref="R35:S35"/>
    <mergeCell ref="AE35:AK35"/>
    <mergeCell ref="R36:S36"/>
    <mergeCell ref="AE36:AK36"/>
    <mergeCell ref="R37:S37"/>
    <mergeCell ref="AE37:AK37"/>
    <mergeCell ref="AE38:AK38"/>
    <mergeCell ref="AE39:AK39"/>
    <mergeCell ref="AE40:AK40"/>
    <mergeCell ref="AE41:AK41"/>
    <mergeCell ref="AE27:AK30"/>
    <mergeCell ref="AL27:AS30"/>
    <mergeCell ref="AE31:AK31"/>
    <mergeCell ref="AL31:AS31"/>
    <mergeCell ref="AE32:AK32"/>
    <mergeCell ref="AL32:AS32"/>
    <mergeCell ref="A23:U23"/>
    <mergeCell ref="AE23:AS23"/>
    <mergeCell ref="AE24:AK24"/>
    <mergeCell ref="AL24:AS24"/>
    <mergeCell ref="AE25:AK26"/>
    <mergeCell ref="AL25:AS26"/>
    <mergeCell ref="H18:M18"/>
    <mergeCell ref="S18:T18"/>
    <mergeCell ref="AC18:AR18"/>
    <mergeCell ref="X20:AB20"/>
    <mergeCell ref="AD20:AH20"/>
    <mergeCell ref="AK20:AR20"/>
    <mergeCell ref="A7:M7"/>
    <mergeCell ref="AC12:AR12"/>
    <mergeCell ref="H14:T14"/>
    <mergeCell ref="AC14:AR14"/>
    <mergeCell ref="D16:G16"/>
    <mergeCell ref="I16:J16"/>
    <mergeCell ref="N16:T16"/>
    <mergeCell ref="AC16:AR16"/>
    <mergeCell ref="BF3:BF4"/>
    <mergeCell ref="A4:M4"/>
    <mergeCell ref="U4:AS4"/>
    <mergeCell ref="A5:M5"/>
    <mergeCell ref="A6:M6"/>
    <mergeCell ref="Z6:AA6"/>
    <mergeCell ref="BE3:BE4"/>
    <mergeCell ref="A1:M1"/>
    <mergeCell ref="A2:M2"/>
    <mergeCell ref="U2:AS2"/>
    <mergeCell ref="A3:M3"/>
    <mergeCell ref="U3:AS3"/>
  </mergeCells>
  <conditionalFormatting sqref="D16:G16 I16:J16 N16:T16 M10:R10 T10 AA68">
    <cfRule type="containsBlanks" dxfId="205" priority="18">
      <formula>LEN(TRIM(D10))=0</formula>
    </cfRule>
  </conditionalFormatting>
  <conditionalFormatting sqref="H18:M18 S18:T18">
    <cfRule type="containsBlanks" dxfId="204" priority="17">
      <formula>LEN(TRIM(H18))=0</formula>
    </cfRule>
  </conditionalFormatting>
  <conditionalFormatting sqref="J20:K20">
    <cfRule type="containsBlanks" dxfId="203" priority="15">
      <formula>LEN(TRIM(J20))=0</formula>
    </cfRule>
  </conditionalFormatting>
  <conditionalFormatting sqref="G12">
    <cfRule type="containsBlanks" dxfId="202" priority="16">
      <formula>LEN(TRIM(G12))=0</formula>
    </cfRule>
  </conditionalFormatting>
  <conditionalFormatting sqref="M20:N20">
    <cfRule type="containsBlanks" dxfId="201" priority="14">
      <formula>LEN(TRIM(M20))=0</formula>
    </cfRule>
  </conditionalFormatting>
  <conditionalFormatting sqref="AI10:AN10">
    <cfRule type="containsBlanks" dxfId="200" priority="13">
      <formula>LEN(TRIM(AI10))=0</formula>
    </cfRule>
  </conditionalFormatting>
  <conditionalFormatting sqref="X20:AB20">
    <cfRule type="containsBlanks" dxfId="199" priority="12">
      <formula>LEN(TRIM(X20))=0</formula>
    </cfRule>
  </conditionalFormatting>
  <conditionalFormatting sqref="AD20">
    <cfRule type="containsBlanks" dxfId="198" priority="11">
      <formula>LEN(TRIM(AD20))=0</formula>
    </cfRule>
  </conditionalFormatting>
  <conditionalFormatting sqref="AK20:AR20">
    <cfRule type="containsBlanks" dxfId="197" priority="10">
      <formula>LEN(TRIM(AK20))=0</formula>
    </cfRule>
  </conditionalFormatting>
  <conditionalFormatting sqref="AC12:AR12 AC14:AR14 AC18:AR18 AC16:AR16">
    <cfRule type="containsBlanks" dxfId="196" priority="9">
      <formula>LEN(TRIM(AC12))=0</formula>
    </cfRule>
  </conditionalFormatting>
  <conditionalFormatting sqref="H14:T14">
    <cfRule type="containsBlanks" dxfId="195" priority="8">
      <formula>LEN(TRIM(H14))=0</formula>
    </cfRule>
  </conditionalFormatting>
  <conditionalFormatting sqref="AP10">
    <cfRule type="containsBlanks" dxfId="194" priority="7">
      <formula>LEN(TRIM(AP10))=0</formula>
    </cfRule>
  </conditionalFormatting>
  <conditionalFormatting sqref="G64:L64">
    <cfRule type="containsBlanks" dxfId="193" priority="6">
      <formula>LEN(TRIM(G64))=0</formula>
    </cfRule>
  </conditionalFormatting>
  <conditionalFormatting sqref="N64">
    <cfRule type="containsBlanks" dxfId="192" priority="5">
      <formula>LEN(TRIM(N64))=0</formula>
    </cfRule>
  </conditionalFormatting>
  <conditionalFormatting sqref="G66:I66 G68:K68">
    <cfRule type="containsBlanks" dxfId="191" priority="4">
      <formula>LEN(TRIM(G66))=0</formula>
    </cfRule>
  </conditionalFormatting>
  <conditionalFormatting sqref="I62:AE62">
    <cfRule type="containsBlanks" dxfId="190" priority="3">
      <formula>LEN(TRIM(I62))=0</formula>
    </cfRule>
  </conditionalFormatting>
  <conditionalFormatting sqref="AA64:AI64 AA66:AI66">
    <cfRule type="containsBlanks" dxfId="189" priority="2">
      <formula>LEN(TRIM(AA64))=0</formula>
    </cfRule>
  </conditionalFormatting>
  <conditionalFormatting sqref="Z6:AA6">
    <cfRule type="containsBlanks" dxfId="188" priority="1">
      <formula>LEN(TRIM(Z6))=0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84" orientation="portrait" r:id="rId1"/>
  <headerFooter>
    <oddHeader>&amp;R&amp;"Geneva,Gras"&amp;12ID19</oddHeader>
    <oddFooter>&amp;L_____________________________
(1) Célibataire, marié, veuf, divorcé.
(2) Inclure la période des congés.&amp;R
Mis au format Excel par : www.impots-et-taxes.com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  <pageSetUpPr fitToPage="1"/>
  </sheetPr>
  <dimension ref="A1:BJ73"/>
  <sheetViews>
    <sheetView showGridLines="0" showZeros="0" workbookViewId="0">
      <selection activeCell="BE50" sqref="BE50"/>
    </sheetView>
  </sheetViews>
  <sheetFormatPr baseColWidth="10" defaultColWidth="3.6640625" defaultRowHeight="14" x14ac:dyDescent="0.15"/>
  <cols>
    <col min="1" max="1" width="0.6640625" style="2" customWidth="1"/>
    <col min="2" max="2" width="3.6640625" style="2" bestFit="1" customWidth="1"/>
    <col min="3" max="6" width="3.6640625" style="2"/>
    <col min="7" max="7" width="3.6640625" style="2" customWidth="1"/>
    <col min="8" max="9" width="3.6640625" style="2"/>
    <col min="10" max="11" width="2.83203125" style="2" customWidth="1"/>
    <col min="12" max="12" width="4.5" style="2" customWidth="1"/>
    <col min="13" max="20" width="2.6640625" style="2" customWidth="1"/>
    <col min="21" max="21" width="0.5" style="2" customWidth="1"/>
    <col min="22" max="22" width="0.83203125" style="2" customWidth="1"/>
    <col min="23" max="29" width="3.1640625" style="2" customWidth="1"/>
    <col min="30" max="30" width="1.1640625" style="2" customWidth="1"/>
    <col min="31" max="34" width="3.1640625" style="2" customWidth="1"/>
    <col min="35" max="44" width="2.6640625" style="2" customWidth="1"/>
    <col min="45" max="45" width="0.6640625" style="2" customWidth="1"/>
    <col min="46" max="46" width="3.6640625" style="2" hidden="1" customWidth="1"/>
    <col min="47" max="56" width="3.6640625" style="2"/>
    <col min="57" max="57" width="28.6640625" style="2" bestFit="1" customWidth="1"/>
    <col min="58" max="58" width="5.5" style="349" hidden="1" customWidth="1"/>
    <col min="59" max="61" width="0" style="2" hidden="1" customWidth="1"/>
    <col min="62" max="62" width="3" style="349" hidden="1" customWidth="1"/>
    <col min="63" max="16384" width="3.6640625" style="2"/>
  </cols>
  <sheetData>
    <row r="1" spans="1:62" ht="16" x14ac:dyDescent="0.15">
      <c r="A1" s="523" t="s">
        <v>28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"/>
      <c r="O1" s="52"/>
      <c r="P1" s="52"/>
      <c r="AM1" s="53"/>
    </row>
    <row r="2" spans="1:62" s="53" customFormat="1" ht="15" thickBot="1" x14ac:dyDescent="0.2">
      <c r="A2" s="522" t="s">
        <v>104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3"/>
      <c r="O2" s="3"/>
      <c r="P2" s="3"/>
      <c r="U2" s="522" t="s">
        <v>106</v>
      </c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BF2" s="350"/>
      <c r="BJ2" s="350"/>
    </row>
    <row r="3" spans="1:62" s="53" customFormat="1" ht="13.5" customHeight="1" x14ac:dyDescent="0.15">
      <c r="A3" s="522" t="s">
        <v>159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3"/>
      <c r="O3" s="3"/>
      <c r="P3" s="3"/>
      <c r="U3" s="522" t="s">
        <v>107</v>
      </c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BE3" s="518" t="s">
        <v>303</v>
      </c>
      <c r="BF3" s="516" t="s">
        <v>290</v>
      </c>
      <c r="BJ3" s="354" t="str">
        <f>paramètres!E6</f>
        <v>00</v>
      </c>
    </row>
    <row r="4" spans="1:62" ht="15" x14ac:dyDescent="0.15">
      <c r="A4" s="522" t="s">
        <v>105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"/>
      <c r="O4" s="52"/>
      <c r="P4" s="52"/>
      <c r="U4" s="522" t="s">
        <v>108</v>
      </c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BE4" s="519"/>
      <c r="BF4" s="517"/>
      <c r="BJ4" s="354" t="str">
        <f>paramètres!E7</f>
        <v/>
      </c>
    </row>
    <row r="5" spans="1:62" ht="15" thickBot="1" x14ac:dyDescent="0.2">
      <c r="A5" s="522" t="s">
        <v>33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3"/>
      <c r="O5" s="3"/>
      <c r="P5" s="3"/>
      <c r="BE5" s="366"/>
      <c r="BF5" s="351">
        <f>BE5</f>
        <v>0</v>
      </c>
    </row>
    <row r="6" spans="1:62" x14ac:dyDescent="0.15">
      <c r="A6" s="524" t="s">
        <v>109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3"/>
      <c r="O6" s="3"/>
      <c r="P6" s="3"/>
      <c r="V6" s="4" t="s">
        <v>112</v>
      </c>
      <c r="W6" s="4"/>
      <c r="X6" s="4"/>
      <c r="Y6" s="4"/>
      <c r="Z6" s="525">
        <f>paramètres!B20</f>
        <v>0</v>
      </c>
      <c r="AA6" s="525"/>
      <c r="AB6" s="4" t="s">
        <v>111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62" x14ac:dyDescent="0.15">
      <c r="A7" s="524" t="s">
        <v>110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3"/>
      <c r="O7" s="3"/>
      <c r="P7" s="3"/>
    </row>
    <row r="8" spans="1:62" ht="19.5" customHeight="1" x14ac:dyDescent="0.15"/>
    <row r="9" spans="1:62" ht="3" customHeight="1" x14ac:dyDescent="0.1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  <c r="V9" s="5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6"/>
    </row>
    <row r="10" spans="1:62" x14ac:dyDescent="0.15">
      <c r="A10" s="57"/>
      <c r="B10" s="425" t="s">
        <v>113</v>
      </c>
      <c r="C10" s="426"/>
      <c r="D10" s="425"/>
      <c r="E10" s="425"/>
      <c r="F10" s="425"/>
      <c r="G10" s="425"/>
      <c r="H10" s="425"/>
      <c r="I10" s="425"/>
      <c r="J10" s="425"/>
      <c r="K10" s="425"/>
      <c r="L10" s="425" t="s">
        <v>20</v>
      </c>
      <c r="M10" s="427" t="str">
        <f>LEFT(BE5,1)</f>
        <v/>
      </c>
      <c r="N10" s="428" t="str">
        <f>MID(BE5,2,1)</f>
        <v/>
      </c>
      <c r="O10" s="428" t="str">
        <f>MID(BE5,3,1)</f>
        <v/>
      </c>
      <c r="P10" s="428" t="str">
        <f>MID(BE5,4,1)</f>
        <v/>
      </c>
      <c r="Q10" s="428" t="str">
        <f>MID(BE5,5,1)</f>
        <v/>
      </c>
      <c r="R10" s="429" t="str">
        <f>MID(BE5,6,1)</f>
        <v/>
      </c>
      <c r="S10" s="430"/>
      <c r="T10" s="431" t="str">
        <f>+MID(BE5,7,1)</f>
        <v/>
      </c>
      <c r="U10" s="59"/>
      <c r="V10" s="57"/>
      <c r="W10" s="58" t="s">
        <v>118</v>
      </c>
      <c r="X10" s="58"/>
      <c r="Y10" s="58"/>
      <c r="Z10" s="58"/>
      <c r="AA10" s="58"/>
      <c r="AB10" s="58"/>
      <c r="AC10" s="58"/>
      <c r="AD10" s="58"/>
      <c r="AE10" s="58" t="s">
        <v>20</v>
      </c>
      <c r="AF10" s="58"/>
      <c r="AG10" s="58"/>
      <c r="AH10" s="58"/>
      <c r="AI10" s="92"/>
      <c r="AJ10" s="93"/>
      <c r="AK10" s="93"/>
      <c r="AL10" s="93"/>
      <c r="AM10" s="93"/>
      <c r="AN10" s="94"/>
      <c r="AO10" s="65"/>
      <c r="AP10" s="93"/>
      <c r="AQ10" s="65"/>
      <c r="AR10" s="65"/>
      <c r="AS10" s="63"/>
    </row>
    <row r="11" spans="1:62" ht="2.25" customHeight="1" x14ac:dyDescent="0.15">
      <c r="A11" s="57"/>
      <c r="B11" s="425"/>
      <c r="C11" s="426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59"/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9"/>
    </row>
    <row r="12" spans="1:62" x14ac:dyDescent="0.15">
      <c r="A12" s="57"/>
      <c r="B12" s="425" t="s">
        <v>114</v>
      </c>
      <c r="C12" s="426"/>
      <c r="D12" s="425"/>
      <c r="E12" s="425"/>
      <c r="F12" s="425"/>
      <c r="G12" s="432" t="e">
        <f>VLOOKUP($BE$5,source_honoraires!$E$10:$V$351,source_honoraires!$F$6,FALSE)&amp;" "&amp;VLOOKUP($BE$5,source_honoraires!$E$10:$V$351,source_honoraires!$G$6,FALSE)</f>
        <v>#N/A</v>
      </c>
      <c r="H12" s="426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59"/>
      <c r="V12" s="57"/>
      <c r="W12" s="58" t="s">
        <v>122</v>
      </c>
      <c r="X12" s="58"/>
      <c r="Y12" s="58"/>
      <c r="Z12" s="58"/>
      <c r="AA12" s="58"/>
      <c r="AB12" s="58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9"/>
    </row>
    <row r="13" spans="1:62" ht="2.25" customHeight="1" x14ac:dyDescent="0.15">
      <c r="A13" s="57"/>
      <c r="B13" s="425"/>
      <c r="C13" s="426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59"/>
      <c r="V13" s="57"/>
      <c r="W13" s="58"/>
      <c r="X13" s="58"/>
      <c r="Y13" s="58"/>
      <c r="Z13" s="58"/>
      <c r="AA13" s="58"/>
      <c r="AB13" s="58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59"/>
    </row>
    <row r="14" spans="1:62" x14ac:dyDescent="0.15">
      <c r="A14" s="57"/>
      <c r="B14" s="425" t="s">
        <v>21</v>
      </c>
      <c r="C14" s="426"/>
      <c r="D14" s="425"/>
      <c r="E14" s="425"/>
      <c r="F14" s="425"/>
      <c r="G14" s="425"/>
      <c r="H14" s="527" t="e">
        <f>VLOOKUP($BE$5,source_honoraires!$E$10:$V$351,source_honoraires!$I$6,FALSE)</f>
        <v>#N/A</v>
      </c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9"/>
      <c r="V14" s="57"/>
      <c r="W14" s="58" t="s">
        <v>121</v>
      </c>
      <c r="X14" s="58"/>
      <c r="Y14" s="58"/>
      <c r="Z14" s="58"/>
      <c r="AA14" s="58"/>
      <c r="AB14" s="58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9"/>
    </row>
    <row r="15" spans="1:62" ht="2.25" customHeight="1" x14ac:dyDescent="0.15">
      <c r="A15" s="57"/>
      <c r="B15" s="425"/>
      <c r="C15" s="426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59"/>
      <c r="V15" s="57"/>
      <c r="W15" s="58"/>
      <c r="X15" s="58"/>
      <c r="Y15" s="58"/>
      <c r="Z15" s="58"/>
      <c r="AA15" s="58"/>
      <c r="AB15" s="58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59"/>
    </row>
    <row r="16" spans="1:62" x14ac:dyDescent="0.15">
      <c r="A16" s="57"/>
      <c r="B16" s="425" t="s">
        <v>8</v>
      </c>
      <c r="C16" s="426"/>
      <c r="D16" s="527" t="e">
        <f>VLOOKUP($BE$5,source_honoraires!$E$10:$V$351,source_honoraires!$K$6,FALSE)</f>
        <v>#N/A</v>
      </c>
      <c r="E16" s="527"/>
      <c r="F16" s="527"/>
      <c r="G16" s="527"/>
      <c r="H16" s="425" t="s">
        <v>18</v>
      </c>
      <c r="I16" s="527" t="e">
        <f>VLOOKUP($BE$5,source_honoraires!$E$10:$V$351,source_honoraires!$L$6,FALSE)</f>
        <v>#N/A</v>
      </c>
      <c r="J16" s="527"/>
      <c r="K16" s="433"/>
      <c r="L16" s="425" t="s">
        <v>15</v>
      </c>
      <c r="M16" s="425"/>
      <c r="N16" s="527" t="e">
        <f>VLOOKUP($BE$5,source_honoraires!$E$10:$V$351,source_honoraires!$M$6,FALSE)</f>
        <v>#N/A</v>
      </c>
      <c r="O16" s="527"/>
      <c r="P16" s="527"/>
      <c r="Q16" s="527"/>
      <c r="R16" s="527"/>
      <c r="S16" s="527"/>
      <c r="T16" s="527"/>
      <c r="U16" s="59"/>
      <c r="V16" s="57"/>
      <c r="W16" s="58" t="s">
        <v>120</v>
      </c>
      <c r="X16" s="58"/>
      <c r="Y16" s="58"/>
      <c r="Z16" s="58"/>
      <c r="AA16" s="58"/>
      <c r="AB16" s="58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9"/>
    </row>
    <row r="17" spans="1:62" ht="2.25" customHeight="1" x14ac:dyDescent="0.15">
      <c r="A17" s="57"/>
      <c r="B17" s="425"/>
      <c r="C17" s="426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59"/>
      <c r="V17" s="57"/>
      <c r="W17" s="58"/>
      <c r="X17" s="58"/>
      <c r="Y17" s="58"/>
      <c r="Z17" s="58"/>
      <c r="AA17" s="58"/>
      <c r="AB17" s="58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59"/>
    </row>
    <row r="18" spans="1:62" x14ac:dyDescent="0.15">
      <c r="A18" s="57"/>
      <c r="B18" s="425" t="s">
        <v>161</v>
      </c>
      <c r="C18" s="426"/>
      <c r="D18" s="425"/>
      <c r="E18" s="425"/>
      <c r="F18" s="425"/>
      <c r="G18" s="425"/>
      <c r="H18" s="527"/>
      <c r="I18" s="527"/>
      <c r="J18" s="527"/>
      <c r="K18" s="527"/>
      <c r="L18" s="527"/>
      <c r="M18" s="527"/>
      <c r="N18" s="425" t="s">
        <v>115</v>
      </c>
      <c r="O18" s="426"/>
      <c r="P18" s="425"/>
      <c r="Q18" s="425"/>
      <c r="R18" s="425"/>
      <c r="S18" s="528"/>
      <c r="T18" s="528"/>
      <c r="U18" s="59"/>
      <c r="V18" s="57"/>
      <c r="W18" s="58" t="s">
        <v>123</v>
      </c>
      <c r="X18" s="58"/>
      <c r="Y18" s="58"/>
      <c r="Z18" s="58"/>
      <c r="AA18" s="58"/>
      <c r="AB18" s="58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9"/>
    </row>
    <row r="19" spans="1:62" ht="2.25" customHeight="1" x14ac:dyDescent="0.15">
      <c r="A19" s="57"/>
      <c r="B19" s="425"/>
      <c r="C19" s="426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59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</row>
    <row r="20" spans="1:62" x14ac:dyDescent="0.15">
      <c r="A20" s="57"/>
      <c r="B20" s="425" t="s">
        <v>116</v>
      </c>
      <c r="C20" s="426"/>
      <c r="D20" s="425"/>
      <c r="E20" s="425"/>
      <c r="F20" s="425"/>
      <c r="G20" s="425"/>
      <c r="H20" s="425"/>
      <c r="I20" s="425" t="s">
        <v>27</v>
      </c>
      <c r="J20" s="434" t="e">
        <f>IF(VLOOKUP($BE$5,source_honoraires!$E$10:$V$351,source_honoraires!$O$6,FALSE)&lt;10,"0"&amp;VLOOKUP($BE$5,source_honoraires!$E$10:$V$351,source_honoraires!$O$6,FALSE),VLOOKUP($BE$5,source_honoraires!$E$10:$V$351,source_honoraires!$O$6,FALSE))</f>
        <v>#N/A</v>
      </c>
      <c r="K20" s="435" t="e">
        <f>IF(VLOOKUP($BE$5,source_honoraires!$E$10:$V$351,source_honoraires!$P$6,FALSE)&lt;10,"0"&amp;VLOOKUP($BE$5,source_honoraires!$E$10:$V$351,source_honoraires!$P$6,FALSE),VLOOKUP($BE$5,source_honoraires!$E$10:$V$351,source_honoraires!$P$6,FALSE))</f>
        <v>#N/A</v>
      </c>
      <c r="L20" s="430" t="s">
        <v>117</v>
      </c>
      <c r="M20" s="434" t="e">
        <f>VLOOKUP($BE$5,source_honoraires!$E$10:$V$351,source_honoraires!$Q$6,FALSE)</f>
        <v>#N/A</v>
      </c>
      <c r="N20" s="435" t="e">
        <f>VLOOKUP($BE$5,source_honoraires!$E$10:$V$351,source_honoraires!$R$6,FALSE)</f>
        <v>#N/A</v>
      </c>
      <c r="O20" s="436" t="s">
        <v>66</v>
      </c>
      <c r="P20" s="425"/>
      <c r="Q20" s="425"/>
      <c r="R20" s="425"/>
      <c r="S20" s="425"/>
      <c r="T20" s="425"/>
      <c r="U20" s="59"/>
      <c r="V20" s="57"/>
      <c r="W20" s="58" t="s">
        <v>8</v>
      </c>
      <c r="X20" s="529"/>
      <c r="Y20" s="529"/>
      <c r="Z20" s="529"/>
      <c r="AA20" s="529"/>
      <c r="AB20" s="529"/>
      <c r="AC20" s="58" t="s">
        <v>18</v>
      </c>
      <c r="AD20" s="526"/>
      <c r="AE20" s="526"/>
      <c r="AF20" s="526"/>
      <c r="AG20" s="526"/>
      <c r="AH20" s="526"/>
      <c r="AI20" s="58" t="s">
        <v>15</v>
      </c>
      <c r="AJ20" s="58"/>
      <c r="AK20" s="526"/>
      <c r="AL20" s="526"/>
      <c r="AM20" s="526"/>
      <c r="AN20" s="526"/>
      <c r="AO20" s="526"/>
      <c r="AP20" s="526"/>
      <c r="AQ20" s="526"/>
      <c r="AR20" s="526"/>
      <c r="AS20" s="59"/>
    </row>
    <row r="21" spans="1:62" ht="5.25" customHeight="1" x14ac:dyDescent="0.15">
      <c r="A21" s="60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62"/>
      <c r="V21" s="60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2"/>
    </row>
    <row r="23" spans="1:62" s="53" customFormat="1" ht="15" customHeight="1" x14ac:dyDescent="0.15">
      <c r="A23" s="530" t="s">
        <v>119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64"/>
      <c r="W23" s="64"/>
      <c r="X23" s="64"/>
      <c r="Y23" s="64"/>
      <c r="Z23" s="64"/>
      <c r="AA23" s="64"/>
      <c r="AB23" s="64"/>
      <c r="AC23" s="64"/>
      <c r="AD23" s="64"/>
      <c r="AE23" s="532" t="s">
        <v>12</v>
      </c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4"/>
      <c r="BF23" s="350"/>
      <c r="BJ23" s="350"/>
    </row>
    <row r="24" spans="1:62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32" t="s">
        <v>22</v>
      </c>
      <c r="AF24" s="533"/>
      <c r="AG24" s="533"/>
      <c r="AH24" s="533"/>
      <c r="AI24" s="533"/>
      <c r="AJ24" s="533"/>
      <c r="AK24" s="534"/>
      <c r="AL24" s="532" t="s">
        <v>23</v>
      </c>
      <c r="AM24" s="533"/>
      <c r="AN24" s="533"/>
      <c r="AO24" s="533"/>
      <c r="AP24" s="533"/>
      <c r="AQ24" s="533"/>
      <c r="AR24" s="533"/>
      <c r="AS24" s="534"/>
    </row>
    <row r="25" spans="1:62" ht="20.25" customHeight="1" x14ac:dyDescent="0.15">
      <c r="A25" s="57"/>
      <c r="B25" s="70" t="s">
        <v>124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</row>
    <row r="26" spans="1:62" ht="15" x14ac:dyDescent="0.15">
      <c r="A26" s="57"/>
      <c r="B26" s="70" t="s">
        <v>125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</row>
    <row r="27" spans="1:62" x14ac:dyDescent="0.15">
      <c r="A27" s="57"/>
      <c r="B27" s="71" t="s">
        <v>126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36"/>
      <c r="AF27" s="537"/>
      <c r="AG27" s="537"/>
      <c r="AH27" s="537"/>
      <c r="AI27" s="537"/>
      <c r="AJ27" s="537"/>
      <c r="AK27" s="538"/>
      <c r="AL27" s="536"/>
      <c r="AM27" s="537"/>
      <c r="AN27" s="537"/>
      <c r="AO27" s="537"/>
      <c r="AP27" s="537"/>
      <c r="AQ27" s="537"/>
      <c r="AR27" s="537"/>
      <c r="AS27" s="538"/>
    </row>
    <row r="28" spans="1:62" x14ac:dyDescent="0.15">
      <c r="A28" s="57"/>
      <c r="B28" s="71" t="s">
        <v>127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39"/>
      <c r="AF28" s="540"/>
      <c r="AG28" s="540"/>
      <c r="AH28" s="540"/>
      <c r="AI28" s="540"/>
      <c r="AJ28" s="540"/>
      <c r="AK28" s="541"/>
      <c r="AL28" s="539"/>
      <c r="AM28" s="540"/>
      <c r="AN28" s="540"/>
      <c r="AO28" s="540"/>
      <c r="AP28" s="540"/>
      <c r="AQ28" s="540"/>
      <c r="AR28" s="540"/>
      <c r="AS28" s="541"/>
    </row>
    <row r="29" spans="1:62" x14ac:dyDescent="0.15">
      <c r="A29" s="57"/>
      <c r="B29" s="71" t="s">
        <v>142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39"/>
      <c r="AF29" s="540"/>
      <c r="AG29" s="540"/>
      <c r="AH29" s="540"/>
      <c r="AI29" s="540"/>
      <c r="AJ29" s="540"/>
      <c r="AK29" s="541"/>
      <c r="AL29" s="539"/>
      <c r="AM29" s="540"/>
      <c r="AN29" s="540"/>
      <c r="AO29" s="540"/>
      <c r="AP29" s="540"/>
      <c r="AQ29" s="540"/>
      <c r="AR29" s="540"/>
      <c r="AS29" s="541"/>
    </row>
    <row r="30" spans="1:62" ht="7.5" customHeight="1" x14ac:dyDescent="0.15">
      <c r="A30" s="57"/>
      <c r="B30" s="58"/>
      <c r="C30" s="7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42"/>
      <c r="AF30" s="543"/>
      <c r="AG30" s="543"/>
      <c r="AH30" s="543"/>
      <c r="AI30" s="543"/>
      <c r="AJ30" s="543"/>
      <c r="AK30" s="544"/>
      <c r="AL30" s="542"/>
      <c r="AM30" s="543"/>
      <c r="AN30" s="543"/>
      <c r="AO30" s="543"/>
      <c r="AP30" s="543"/>
      <c r="AQ30" s="543"/>
      <c r="AR30" s="543"/>
      <c r="AS30" s="544"/>
    </row>
    <row r="31" spans="1:62" s="51" customFormat="1" ht="15" x14ac:dyDescent="0.15">
      <c r="A31" s="72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110" t="s">
        <v>179</v>
      </c>
      <c r="Q31" s="111" t="str">
        <f>RIGHT(Z6,2)</f>
        <v>0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BF31" s="352"/>
      <c r="BJ31" s="352"/>
    </row>
    <row r="32" spans="1:62" s="52" customFormat="1" ht="15" x14ac:dyDescent="0.1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 t="s">
        <v>136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546"/>
      <c r="AF32" s="546"/>
      <c r="AG32" s="546"/>
      <c r="AH32" s="546"/>
      <c r="AI32" s="546"/>
      <c r="AJ32" s="546"/>
      <c r="AK32" s="546"/>
      <c r="AL32" s="546"/>
      <c r="AM32" s="546"/>
      <c r="AN32" s="546"/>
      <c r="AO32" s="546"/>
      <c r="AP32" s="546"/>
      <c r="AQ32" s="546"/>
      <c r="AR32" s="546"/>
      <c r="AS32" s="546"/>
      <c r="BF32" s="353"/>
      <c r="BJ32" s="353"/>
    </row>
    <row r="33" spans="1:62" s="51" customFormat="1" ht="15" x14ac:dyDescent="0.15">
      <c r="A33" s="72"/>
      <c r="B33" s="70"/>
      <c r="C33" s="70"/>
      <c r="D33" s="70" t="s">
        <v>132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BF33" s="352"/>
      <c r="BJ33" s="352"/>
    </row>
    <row r="34" spans="1:62" s="51" customFormat="1" ht="15" x14ac:dyDescent="0.15">
      <c r="A34" s="72"/>
      <c r="B34" s="70"/>
      <c r="C34" s="70"/>
      <c r="D34" s="70"/>
      <c r="E34" s="70"/>
      <c r="F34" s="70"/>
      <c r="G34" s="70"/>
      <c r="H34" s="66" t="s">
        <v>128</v>
      </c>
      <c r="I34" s="70" t="s">
        <v>16</v>
      </c>
      <c r="J34" s="70"/>
      <c r="K34" s="70"/>
      <c r="L34" s="70"/>
      <c r="M34" s="70"/>
      <c r="N34" s="70"/>
      <c r="O34" s="70"/>
      <c r="P34" s="70"/>
      <c r="Q34" s="70"/>
      <c r="R34" s="549">
        <v>0.06</v>
      </c>
      <c r="S34" s="549"/>
      <c r="T34" s="70" t="s">
        <v>131</v>
      </c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535"/>
      <c r="AF34" s="535"/>
      <c r="AG34" s="535"/>
      <c r="AH34" s="535"/>
      <c r="AI34" s="535"/>
      <c r="AJ34" s="535"/>
      <c r="AK34" s="535"/>
      <c r="AL34" s="550"/>
      <c r="AM34" s="551"/>
      <c r="AN34" s="551"/>
      <c r="AO34" s="551"/>
      <c r="AP34" s="551"/>
      <c r="AQ34" s="551"/>
      <c r="AR34" s="551"/>
      <c r="AS34" s="552"/>
      <c r="BF34" s="352"/>
      <c r="BJ34" s="352"/>
    </row>
    <row r="35" spans="1:62" s="51" customFormat="1" ht="15" x14ac:dyDescent="0.15">
      <c r="A35" s="72"/>
      <c r="B35" s="70"/>
      <c r="C35" s="70"/>
      <c r="D35" s="70"/>
      <c r="E35" s="70"/>
      <c r="F35" s="70"/>
      <c r="G35" s="70"/>
      <c r="H35" s="66" t="s">
        <v>128</v>
      </c>
      <c r="I35" s="70" t="s">
        <v>129</v>
      </c>
      <c r="J35" s="70"/>
      <c r="K35" s="70"/>
      <c r="L35" s="70"/>
      <c r="M35" s="70"/>
      <c r="N35" s="70"/>
      <c r="O35" s="70"/>
      <c r="P35" s="70"/>
      <c r="Q35" s="70"/>
      <c r="R35" s="549">
        <v>0.05</v>
      </c>
      <c r="S35" s="549"/>
      <c r="T35" s="70" t="s">
        <v>131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535"/>
      <c r="AF35" s="535"/>
      <c r="AG35" s="535"/>
      <c r="AH35" s="535"/>
      <c r="AI35" s="535"/>
      <c r="AJ35" s="535"/>
      <c r="AK35" s="535"/>
      <c r="AL35" s="553"/>
      <c r="AM35" s="547"/>
      <c r="AN35" s="547"/>
      <c r="AO35" s="547"/>
      <c r="AP35" s="547"/>
      <c r="AQ35" s="547"/>
      <c r="AR35" s="547"/>
      <c r="AS35" s="548"/>
      <c r="BF35" s="352"/>
      <c r="BJ35" s="352"/>
    </row>
    <row r="36" spans="1:62" s="51" customFormat="1" ht="15" x14ac:dyDescent="0.15">
      <c r="A36" s="72"/>
      <c r="B36" s="70"/>
      <c r="C36" s="70"/>
      <c r="D36" s="70"/>
      <c r="E36" s="70"/>
      <c r="F36" s="70"/>
      <c r="G36" s="70"/>
      <c r="H36" s="66" t="s">
        <v>128</v>
      </c>
      <c r="I36" s="70" t="s">
        <v>17</v>
      </c>
      <c r="J36" s="70"/>
      <c r="K36" s="70"/>
      <c r="L36" s="70"/>
      <c r="M36" s="70"/>
      <c r="N36" s="70"/>
      <c r="O36" s="70"/>
      <c r="P36" s="70"/>
      <c r="Q36" s="70"/>
      <c r="R36" s="549">
        <v>0.05</v>
      </c>
      <c r="S36" s="549"/>
      <c r="T36" s="70" t="s">
        <v>131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535"/>
      <c r="AF36" s="535"/>
      <c r="AG36" s="535"/>
      <c r="AH36" s="535"/>
      <c r="AI36" s="535"/>
      <c r="AJ36" s="535"/>
      <c r="AK36" s="535"/>
      <c r="AL36" s="553"/>
      <c r="AM36" s="547"/>
      <c r="AN36" s="547"/>
      <c r="AO36" s="547"/>
      <c r="AP36" s="547"/>
      <c r="AQ36" s="547"/>
      <c r="AR36" s="547"/>
      <c r="AS36" s="548"/>
      <c r="BF36" s="352"/>
      <c r="BJ36" s="352"/>
    </row>
    <row r="37" spans="1:62" s="51" customFormat="1" ht="15" x14ac:dyDescent="0.15">
      <c r="A37" s="72"/>
      <c r="B37" s="70"/>
      <c r="C37" s="70"/>
      <c r="D37" s="70"/>
      <c r="E37" s="70"/>
      <c r="F37" s="70"/>
      <c r="G37" s="70"/>
      <c r="H37" s="66" t="s">
        <v>128</v>
      </c>
      <c r="I37" s="70" t="s">
        <v>130</v>
      </c>
      <c r="J37" s="70"/>
      <c r="K37" s="70"/>
      <c r="L37" s="70"/>
      <c r="M37" s="70"/>
      <c r="N37" s="70"/>
      <c r="O37" s="70"/>
      <c r="P37" s="70"/>
      <c r="Q37" s="70"/>
      <c r="R37" s="549">
        <v>0.25</v>
      </c>
      <c r="S37" s="549"/>
      <c r="T37" s="70" t="s">
        <v>131</v>
      </c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535"/>
      <c r="AF37" s="535"/>
      <c r="AG37" s="535"/>
      <c r="AH37" s="535"/>
      <c r="AI37" s="535"/>
      <c r="AJ37" s="535"/>
      <c r="AK37" s="535"/>
      <c r="AL37" s="553"/>
      <c r="AM37" s="547"/>
      <c r="AN37" s="547"/>
      <c r="AO37" s="547"/>
      <c r="AP37" s="547"/>
      <c r="AQ37" s="547"/>
      <c r="AR37" s="547"/>
      <c r="AS37" s="548"/>
      <c r="BF37" s="352"/>
      <c r="BJ37" s="352"/>
    </row>
    <row r="38" spans="1:62" s="51" customFormat="1" ht="15" x14ac:dyDescent="0.15">
      <c r="A38" s="72"/>
      <c r="B38" s="70"/>
      <c r="C38" s="70"/>
      <c r="D38" s="70"/>
      <c r="E38" s="70"/>
      <c r="F38" s="70"/>
      <c r="G38" s="70"/>
      <c r="H38" s="70"/>
      <c r="I38" s="58" t="s">
        <v>133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535"/>
      <c r="AF38" s="535"/>
      <c r="AG38" s="535"/>
      <c r="AH38" s="535"/>
      <c r="AI38" s="535"/>
      <c r="AJ38" s="535"/>
      <c r="AK38" s="535"/>
      <c r="AL38" s="553"/>
      <c r="AM38" s="547"/>
      <c r="AN38" s="547"/>
      <c r="AO38" s="547"/>
      <c r="AP38" s="547"/>
      <c r="AQ38" s="547"/>
      <c r="AR38" s="547"/>
      <c r="AS38" s="548"/>
      <c r="BF38" s="352"/>
      <c r="BJ38" s="352"/>
    </row>
    <row r="39" spans="1:62" s="51" customFormat="1" ht="15" x14ac:dyDescent="0.15">
      <c r="A39" s="72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535"/>
      <c r="AF39" s="535"/>
      <c r="AG39" s="535"/>
      <c r="AH39" s="535"/>
      <c r="AI39" s="535"/>
      <c r="AJ39" s="535"/>
      <c r="AK39" s="535"/>
      <c r="AL39" s="553"/>
      <c r="AM39" s="547"/>
      <c r="AN39" s="547"/>
      <c r="AO39" s="547"/>
      <c r="AP39" s="547"/>
      <c r="AQ39" s="547"/>
      <c r="AR39" s="547"/>
      <c r="AS39" s="548"/>
      <c r="BF39" s="352"/>
      <c r="BJ39" s="352"/>
    </row>
    <row r="40" spans="1:62" s="51" customFormat="1" ht="15" x14ac:dyDescent="0.15">
      <c r="A40" s="72"/>
      <c r="B40" s="70"/>
      <c r="C40" s="70"/>
      <c r="D40" s="70" t="s">
        <v>134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5" t="s">
        <v>135</v>
      </c>
      <c r="AE40" s="535"/>
      <c r="AF40" s="535"/>
      <c r="AG40" s="535"/>
      <c r="AH40" s="535"/>
      <c r="AI40" s="535"/>
      <c r="AJ40" s="535"/>
      <c r="AK40" s="535"/>
      <c r="AL40" s="553"/>
      <c r="AM40" s="547"/>
      <c r="AN40" s="547"/>
      <c r="AO40" s="547"/>
      <c r="AP40" s="547"/>
      <c r="AQ40" s="547"/>
      <c r="AR40" s="547"/>
      <c r="AS40" s="548"/>
      <c r="BF40" s="352"/>
      <c r="BJ40" s="352"/>
    </row>
    <row r="41" spans="1:62" s="51" customFormat="1" ht="15" x14ac:dyDescent="0.15">
      <c r="A41" s="7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8"/>
      <c r="BF41" s="352"/>
      <c r="BJ41" s="352"/>
    </row>
    <row r="42" spans="1:62" s="51" customFormat="1" ht="16" thickBot="1" x14ac:dyDescent="0.2">
      <c r="A42" s="72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4" t="s">
        <v>137</v>
      </c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83"/>
      <c r="AF42" s="83"/>
      <c r="AG42" s="83"/>
      <c r="AH42" s="554">
        <f>SUM(AE32:AK40,AL32)</f>
        <v>0</v>
      </c>
      <c r="AI42" s="554"/>
      <c r="AJ42" s="554"/>
      <c r="AK42" s="554"/>
      <c r="AL42" s="554"/>
      <c r="AM42" s="554"/>
      <c r="AN42" s="554"/>
      <c r="AO42" s="554"/>
      <c r="AP42" s="83"/>
      <c r="AQ42" s="83"/>
      <c r="AR42" s="83"/>
      <c r="AS42" s="84"/>
      <c r="BF42" s="352"/>
      <c r="BJ42" s="352"/>
    </row>
    <row r="43" spans="1:62" s="51" customFormat="1" ht="16" thickTop="1" x14ac:dyDescent="0.15">
      <c r="A43" s="72"/>
      <c r="B43" s="70"/>
      <c r="C43" s="70"/>
      <c r="D43" s="70" t="s">
        <v>138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83"/>
      <c r="AF43" s="83"/>
      <c r="AG43" s="83"/>
      <c r="AH43" s="555"/>
      <c r="AI43" s="555"/>
      <c r="AJ43" s="555"/>
      <c r="AK43" s="555"/>
      <c r="AL43" s="555"/>
      <c r="AM43" s="555"/>
      <c r="AN43" s="555"/>
      <c r="AO43" s="555"/>
      <c r="AP43" s="83"/>
      <c r="AQ43" s="83"/>
      <c r="AR43" s="83"/>
      <c r="AS43" s="84"/>
      <c r="BF43" s="352"/>
      <c r="BJ43" s="352"/>
    </row>
    <row r="44" spans="1:62" s="51" customFormat="1" ht="16" thickBot="1" x14ac:dyDescent="0.2">
      <c r="A44" s="72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7" t="s">
        <v>139</v>
      </c>
      <c r="AA44" s="70"/>
      <c r="AB44" s="70"/>
      <c r="AC44" s="70"/>
      <c r="AD44" s="70"/>
      <c r="AE44" s="83"/>
      <c r="AF44" s="83"/>
      <c r="AG44" s="83"/>
      <c r="AH44" s="554">
        <f>AH42-AH43</f>
        <v>0</v>
      </c>
      <c r="AI44" s="554"/>
      <c r="AJ44" s="554"/>
      <c r="AK44" s="554"/>
      <c r="AL44" s="554"/>
      <c r="AM44" s="554"/>
      <c r="AN44" s="554"/>
      <c r="AO44" s="554"/>
      <c r="AP44" s="83"/>
      <c r="AQ44" s="83"/>
      <c r="AR44" s="83"/>
      <c r="AS44" s="84"/>
      <c r="BF44" s="352"/>
      <c r="BJ44" s="352"/>
    </row>
    <row r="45" spans="1:62" s="51" customFormat="1" ht="16" thickTop="1" x14ac:dyDescent="0.15">
      <c r="A45" s="72"/>
      <c r="B45" s="70"/>
      <c r="C45" s="70"/>
      <c r="D45" s="70" t="s">
        <v>140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83"/>
      <c r="AF45" s="83"/>
      <c r="AG45" s="83"/>
      <c r="AH45" s="555"/>
      <c r="AI45" s="555"/>
      <c r="AJ45" s="555"/>
      <c r="AK45" s="555"/>
      <c r="AL45" s="555"/>
      <c r="AM45" s="555"/>
      <c r="AN45" s="555"/>
      <c r="AO45" s="555"/>
      <c r="AP45" s="83"/>
      <c r="AQ45" s="83"/>
      <c r="AR45" s="83"/>
      <c r="AS45" s="84"/>
      <c r="BF45" s="352"/>
      <c r="BJ45" s="352"/>
    </row>
    <row r="46" spans="1:62" s="51" customFormat="1" ht="8.25" customHeight="1" x14ac:dyDescent="0.15">
      <c r="A46" s="7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66"/>
      <c r="AI46" s="66"/>
      <c r="AJ46" s="66"/>
      <c r="AK46" s="66"/>
      <c r="AL46" s="66"/>
      <c r="AM46" s="66"/>
      <c r="AN46" s="66"/>
      <c r="AO46" s="66"/>
      <c r="AP46" s="70"/>
      <c r="AQ46" s="70"/>
      <c r="AR46" s="70"/>
      <c r="AS46" s="76"/>
      <c r="BF46" s="352"/>
      <c r="BJ46" s="352"/>
    </row>
    <row r="47" spans="1:62" s="51" customFormat="1" ht="15" x14ac:dyDescent="0.15">
      <c r="A47" s="67"/>
      <c r="B47" s="78" t="s">
        <v>141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9"/>
      <c r="BF47" s="352"/>
      <c r="BJ47" s="352"/>
    </row>
    <row r="48" spans="1:62" s="51" customFormat="1" ht="15" x14ac:dyDescent="0.15">
      <c r="BF48" s="352"/>
      <c r="BJ48" s="352"/>
    </row>
    <row r="49" spans="1:62" s="51" customFormat="1" ht="36.75" customHeight="1" x14ac:dyDescent="0.15">
      <c r="A49" s="556" t="s">
        <v>145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8"/>
      <c r="AE49" s="559" t="s">
        <v>144</v>
      </c>
      <c r="AF49" s="560"/>
      <c r="AG49" s="560"/>
      <c r="AH49" s="560"/>
      <c r="AI49" s="560"/>
      <c r="AJ49" s="560"/>
      <c r="AK49" s="561"/>
      <c r="AL49" s="559" t="s">
        <v>143</v>
      </c>
      <c r="AM49" s="560"/>
      <c r="AN49" s="560"/>
      <c r="AO49" s="560"/>
      <c r="AP49" s="560"/>
      <c r="AQ49" s="560"/>
      <c r="AR49" s="560"/>
      <c r="AS49" s="561"/>
      <c r="BF49" s="352"/>
      <c r="BJ49" s="352"/>
    </row>
    <row r="50" spans="1:62" x14ac:dyDescent="0.15">
      <c r="A50" s="578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80"/>
      <c r="AE50" s="569" t="s">
        <v>206</v>
      </c>
      <c r="AF50" s="570"/>
      <c r="AG50" s="570"/>
      <c r="AH50" s="570"/>
      <c r="AI50" s="570"/>
      <c r="AJ50" s="570"/>
      <c r="AK50" s="571"/>
      <c r="AL50" s="572"/>
      <c r="AM50" s="573"/>
      <c r="AN50" s="573"/>
      <c r="AO50" s="573"/>
      <c r="AP50" s="573"/>
      <c r="AQ50" s="573"/>
      <c r="AR50" s="573"/>
      <c r="AS50" s="574"/>
    </row>
    <row r="51" spans="1:62" x14ac:dyDescent="0.15">
      <c r="A51" s="581"/>
      <c r="B51" s="582"/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3"/>
      <c r="AE51" s="569" t="s">
        <v>207</v>
      </c>
      <c r="AF51" s="570"/>
      <c r="AG51" s="570"/>
      <c r="AH51" s="570"/>
      <c r="AI51" s="570"/>
      <c r="AJ51" s="570"/>
      <c r="AK51" s="571"/>
      <c r="AL51" s="575"/>
      <c r="AM51" s="576"/>
      <c r="AN51" s="576"/>
      <c r="AO51" s="576"/>
      <c r="AP51" s="576"/>
      <c r="AQ51" s="576"/>
      <c r="AR51" s="576"/>
      <c r="AS51" s="577"/>
    </row>
    <row r="52" spans="1:62" x14ac:dyDescent="0.15">
      <c r="A52" s="581"/>
      <c r="B52" s="582"/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  <c r="AA52" s="582"/>
      <c r="AB52" s="582"/>
      <c r="AC52" s="582"/>
      <c r="AD52" s="583"/>
      <c r="AE52" s="569" t="s">
        <v>209</v>
      </c>
      <c r="AF52" s="570"/>
      <c r="AG52" s="570"/>
      <c r="AH52" s="570"/>
      <c r="AI52" s="570"/>
      <c r="AJ52" s="570"/>
      <c r="AK52" s="571"/>
      <c r="AL52" s="575"/>
      <c r="AM52" s="576"/>
      <c r="AN52" s="576"/>
      <c r="AO52" s="576"/>
      <c r="AP52" s="576"/>
      <c r="AQ52" s="576"/>
      <c r="AR52" s="576"/>
      <c r="AS52" s="577"/>
    </row>
    <row r="53" spans="1:62" x14ac:dyDescent="0.15">
      <c r="A53" s="581"/>
      <c r="B53" s="582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3"/>
      <c r="AE53" s="484" t="s">
        <v>208</v>
      </c>
      <c r="AF53" s="485"/>
      <c r="AG53" s="485"/>
      <c r="AH53" s="485"/>
      <c r="AI53" s="485"/>
      <c r="AJ53" s="485"/>
      <c r="AK53" s="486"/>
      <c r="AL53" s="575"/>
      <c r="AM53" s="576"/>
      <c r="AN53" s="576"/>
      <c r="AO53" s="576"/>
      <c r="AP53" s="576"/>
      <c r="AQ53" s="576"/>
      <c r="AR53" s="576"/>
      <c r="AS53" s="577"/>
    </row>
    <row r="54" spans="1:62" ht="15" x14ac:dyDescent="0.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79" t="s">
        <v>136</v>
      </c>
      <c r="U54" s="61"/>
      <c r="V54" s="61"/>
      <c r="W54" s="61"/>
      <c r="X54" s="61"/>
      <c r="Y54" s="61"/>
      <c r="Z54" s="61"/>
      <c r="AA54" s="61"/>
      <c r="AB54" s="61"/>
      <c r="AC54" s="61"/>
      <c r="AD54" s="62"/>
      <c r="AE54" s="562"/>
      <c r="AF54" s="562"/>
      <c r="AG54" s="562"/>
      <c r="AH54" s="562"/>
      <c r="AI54" s="562"/>
      <c r="AJ54" s="562"/>
      <c r="AK54" s="563"/>
      <c r="AL54" s="564">
        <f>SUM(AL50:AS53)</f>
        <v>0</v>
      </c>
      <c r="AM54" s="565"/>
      <c r="AN54" s="565"/>
      <c r="AO54" s="565"/>
      <c r="AP54" s="565"/>
      <c r="AQ54" s="565"/>
      <c r="AR54" s="565"/>
      <c r="AS54" s="565"/>
    </row>
    <row r="55" spans="1:62" x14ac:dyDescent="0.15">
      <c r="T55" s="58"/>
      <c r="U55" s="58"/>
      <c r="V55" s="58"/>
      <c r="W55" s="58"/>
    </row>
    <row r="56" spans="1:62" ht="15" x14ac:dyDescent="0.15">
      <c r="A56" s="566" t="s">
        <v>146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8"/>
    </row>
    <row r="57" spans="1:62" ht="31.5" customHeight="1" x14ac:dyDescent="0.15">
      <c r="A57" s="80"/>
      <c r="B57" s="482" t="s">
        <v>147</v>
      </c>
      <c r="C57" s="584" t="s">
        <v>160</v>
      </c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5"/>
      <c r="AE57" s="590">
        <f>IFERROR(VLOOKUP(AT57,source_honoraires!$D$10:$V$158,source_honoraires!$T$7,FALSE),0)</f>
        <v>0</v>
      </c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90"/>
      <c r="AS57" s="590"/>
      <c r="AT57" s="2" t="str">
        <f>$BE$5&amp;"A"</f>
        <v>A</v>
      </c>
    </row>
    <row r="58" spans="1:62" ht="31.5" customHeight="1" x14ac:dyDescent="0.15">
      <c r="A58" s="80"/>
      <c r="B58" s="482" t="s">
        <v>148</v>
      </c>
      <c r="C58" s="584" t="s">
        <v>149</v>
      </c>
      <c r="D58" s="584"/>
      <c r="E58" s="584"/>
      <c r="F58" s="584"/>
      <c r="G58" s="584"/>
      <c r="H58" s="584"/>
      <c r="I58" s="584"/>
      <c r="J58" s="584"/>
      <c r="K58" s="584"/>
      <c r="L58" s="584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584"/>
      <c r="AD58" s="483"/>
      <c r="AE58" s="590">
        <f>IFERROR(VLOOKUP(AT58,source_honoraires!$D$10:$V$158,source_honoraires!$T$7,FALSE),0)</f>
        <v>0</v>
      </c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90"/>
      <c r="AS58" s="590"/>
      <c r="AT58" s="2" t="str">
        <f>$BE$5&amp;"B"</f>
        <v>B</v>
      </c>
    </row>
    <row r="59" spans="1:62" ht="31.5" customHeight="1" x14ac:dyDescent="0.15">
      <c r="A59" s="80"/>
      <c r="B59" s="482" t="s">
        <v>150</v>
      </c>
      <c r="C59" s="591" t="s">
        <v>151</v>
      </c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3"/>
      <c r="AE59" s="590" t="e">
        <f>VLOOKUP($BE$5,source_honoraires!$E$10:$X$351,source_honoraires!$X$6,FALSE)</f>
        <v>#N/A</v>
      </c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90"/>
      <c r="AS59" s="590"/>
      <c r="AT59" s="2" t="str">
        <f>$BE$5&amp;"C"</f>
        <v>C</v>
      </c>
    </row>
    <row r="61" spans="1:62" ht="2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6"/>
    </row>
    <row r="62" spans="1:62" x14ac:dyDescent="0.15">
      <c r="A62" s="57"/>
      <c r="B62" s="58" t="s">
        <v>152</v>
      </c>
      <c r="C62" s="58"/>
      <c r="D62" s="58"/>
      <c r="E62" s="58"/>
      <c r="F62" s="58"/>
      <c r="G62" s="58"/>
      <c r="H62" s="58"/>
      <c r="I62" s="589">
        <f>paramètres!B12</f>
        <v>0</v>
      </c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9"/>
    </row>
    <row r="63" spans="1:62" ht="2.25" customHeight="1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9"/>
    </row>
    <row r="64" spans="1:62" x14ac:dyDescent="0.15">
      <c r="A64" s="57"/>
      <c r="B64" s="58" t="s">
        <v>153</v>
      </c>
      <c r="C64" s="58"/>
      <c r="D64" s="58"/>
      <c r="E64" s="58"/>
      <c r="F64" s="58"/>
      <c r="G64" s="343" t="str">
        <f>MID(paramètres!B18,1,1)</f>
        <v/>
      </c>
      <c r="H64" s="344" t="str">
        <f>MID(paramètres!B18,2,1)</f>
        <v/>
      </c>
      <c r="I64" s="344" t="str">
        <f>MID(paramètres!B18,3,1)</f>
        <v/>
      </c>
      <c r="J64" s="344" t="str">
        <f>MID(paramètres!B18,4,1)</f>
        <v/>
      </c>
      <c r="K64" s="344" t="str">
        <f>MID(paramètres!B18,5,1)</f>
        <v/>
      </c>
      <c r="L64" s="345" t="str">
        <f>MID(paramètres!B18,6,1)</f>
        <v/>
      </c>
      <c r="M64" s="346"/>
      <c r="N64" s="344" t="str">
        <f>RIGHT(paramètres!B18,1)</f>
        <v/>
      </c>
      <c r="O64" s="58"/>
      <c r="P64" s="58"/>
      <c r="Q64" s="58"/>
      <c r="R64" s="58"/>
      <c r="S64" s="58"/>
      <c r="T64" s="58"/>
      <c r="U64" s="58"/>
      <c r="V64" s="58"/>
      <c r="W64" s="58"/>
      <c r="X64" s="58" t="s">
        <v>155</v>
      </c>
      <c r="Y64" s="58"/>
      <c r="Z64" s="58"/>
      <c r="AA64" s="589">
        <f>paramètres!B30</f>
        <v>0</v>
      </c>
      <c r="AB64" s="589"/>
      <c r="AC64" s="589"/>
      <c r="AD64" s="589"/>
      <c r="AE64" s="589"/>
      <c r="AF64" s="589"/>
      <c r="AG64" s="589"/>
      <c r="AH64" s="589"/>
      <c r="AI64" s="589"/>
      <c r="AJ64" s="58"/>
      <c r="AK64" s="58"/>
      <c r="AL64" s="58"/>
      <c r="AM64" s="58"/>
      <c r="AN64" s="58"/>
      <c r="AO64" s="58"/>
      <c r="AP64" s="58"/>
      <c r="AQ64" s="58"/>
      <c r="AR64" s="58"/>
      <c r="AS64" s="59"/>
    </row>
    <row r="65" spans="1:45" ht="2.25" customHeight="1" x14ac:dyDescent="0.1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347"/>
      <c r="AB65" s="347"/>
      <c r="AC65" s="347"/>
      <c r="AD65" s="347"/>
      <c r="AE65" s="347"/>
      <c r="AF65" s="347"/>
      <c r="AG65" s="347"/>
      <c r="AH65" s="347"/>
      <c r="AI65" s="347"/>
      <c r="AJ65" s="58"/>
      <c r="AK65" s="58"/>
      <c r="AL65" s="58"/>
      <c r="AM65" s="58"/>
      <c r="AN65" s="58"/>
      <c r="AO65" s="58"/>
      <c r="AP65" s="58"/>
      <c r="AQ65" s="58"/>
      <c r="AR65" s="58"/>
      <c r="AS65" s="59"/>
    </row>
    <row r="66" spans="1:45" x14ac:dyDescent="0.15">
      <c r="A66" s="57"/>
      <c r="B66" s="58" t="s">
        <v>157</v>
      </c>
      <c r="C66" s="58"/>
      <c r="D66" s="58"/>
      <c r="E66" s="58"/>
      <c r="F66" s="58"/>
      <c r="G66" s="588">
        <f>paramètres!B26</f>
        <v>0</v>
      </c>
      <c r="H66" s="588"/>
      <c r="I66" s="588"/>
      <c r="J66" s="346"/>
      <c r="K66" s="346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 t="s">
        <v>15</v>
      </c>
      <c r="Y66" s="58"/>
      <c r="Z66" s="58"/>
      <c r="AA66" s="589">
        <f>paramètres!B28</f>
        <v>0</v>
      </c>
      <c r="AB66" s="589"/>
      <c r="AC66" s="589"/>
      <c r="AD66" s="589"/>
      <c r="AE66" s="589"/>
      <c r="AF66" s="589"/>
      <c r="AG66" s="589"/>
      <c r="AH66" s="589"/>
      <c r="AI66" s="589"/>
      <c r="AJ66" s="58"/>
      <c r="AK66" s="58"/>
      <c r="AL66" s="58"/>
      <c r="AM66" s="58"/>
      <c r="AN66" s="58"/>
      <c r="AO66" s="58"/>
      <c r="AP66" s="58"/>
      <c r="AQ66" s="58"/>
      <c r="AR66" s="58"/>
      <c r="AS66" s="59"/>
    </row>
    <row r="67" spans="1:45" ht="2.25" customHeight="1" x14ac:dyDescent="0.15">
      <c r="A67" s="57"/>
      <c r="B67" s="58"/>
      <c r="C67" s="58"/>
      <c r="D67" s="58"/>
      <c r="E67" s="58"/>
      <c r="F67" s="58"/>
      <c r="G67" s="346"/>
      <c r="H67" s="346"/>
      <c r="I67" s="346"/>
      <c r="J67" s="346"/>
      <c r="K67" s="346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347"/>
      <c r="AB67" s="347"/>
      <c r="AC67" s="347"/>
      <c r="AD67" s="347"/>
      <c r="AE67" s="347"/>
      <c r="AF67" s="347"/>
      <c r="AG67" s="347"/>
      <c r="AH67" s="347"/>
      <c r="AI67" s="347"/>
      <c r="AJ67" s="58"/>
      <c r="AK67" s="58"/>
      <c r="AL67" s="58"/>
      <c r="AM67" s="58"/>
      <c r="AN67" s="58"/>
      <c r="AO67" s="58"/>
      <c r="AP67" s="58"/>
      <c r="AQ67" s="58"/>
      <c r="AR67" s="58"/>
      <c r="AS67" s="59"/>
    </row>
    <row r="68" spans="1:45" x14ac:dyDescent="0.15">
      <c r="A68" s="57"/>
      <c r="B68" s="58" t="s">
        <v>154</v>
      </c>
      <c r="C68" s="58"/>
      <c r="D68" s="58"/>
      <c r="E68" s="58"/>
      <c r="F68" s="58"/>
      <c r="G68" s="588">
        <f>paramètres!B32</f>
        <v>0</v>
      </c>
      <c r="H68" s="588"/>
      <c r="I68" s="588"/>
      <c r="J68" s="588"/>
      <c r="K68" s="58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 t="s">
        <v>156</v>
      </c>
      <c r="Y68" s="58"/>
      <c r="Z68" s="58"/>
      <c r="AA68" s="589">
        <f>paramètres!B34</f>
        <v>0</v>
      </c>
      <c r="AB68" s="589"/>
      <c r="AC68" s="589"/>
      <c r="AD68" s="589"/>
      <c r="AE68" s="589"/>
      <c r="AF68" s="589"/>
      <c r="AG68" s="589"/>
      <c r="AH68" s="589"/>
      <c r="AI68" s="589"/>
      <c r="AJ68" s="58"/>
      <c r="AK68" s="58"/>
      <c r="AL68" s="58"/>
      <c r="AM68" s="58"/>
      <c r="AN68" s="58"/>
      <c r="AO68" s="58"/>
      <c r="AP68" s="58"/>
      <c r="AQ68" s="58"/>
      <c r="AR68" s="58"/>
      <c r="AS68" s="59"/>
    </row>
    <row r="69" spans="1:45" ht="2.25" customHeight="1" x14ac:dyDescent="0.1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2"/>
    </row>
    <row r="70" spans="1:45" ht="2.25" customHeight="1" x14ac:dyDescent="0.15"/>
    <row r="71" spans="1:45" x14ac:dyDescent="0.15">
      <c r="V71" s="2" t="s">
        <v>174</v>
      </c>
      <c r="X71" s="586">
        <f>paramètres!B28</f>
        <v>0</v>
      </c>
      <c r="Y71" s="586"/>
      <c r="Z71" s="586"/>
      <c r="AA71" s="586"/>
      <c r="AB71" s="586"/>
      <c r="AC71" s="586"/>
      <c r="AE71" s="2" t="s">
        <v>175</v>
      </c>
      <c r="AF71" s="587" t="str">
        <f>IF(paramètres!B22&lt;&gt;"",paramètres!B22,"")</f>
        <v/>
      </c>
      <c r="AG71" s="587"/>
      <c r="AH71" s="587"/>
      <c r="AI71" s="587"/>
      <c r="AJ71" s="587"/>
      <c r="AK71" s="587"/>
    </row>
    <row r="73" spans="1:45" ht="15" x14ac:dyDescent="0.15">
      <c r="AC73" s="51" t="s">
        <v>158</v>
      </c>
    </row>
  </sheetData>
  <mergeCells count="89">
    <mergeCell ref="X71:AC71"/>
    <mergeCell ref="AF71:AK71"/>
    <mergeCell ref="I62:AE62"/>
    <mergeCell ref="AA64:AI64"/>
    <mergeCell ref="G66:I66"/>
    <mergeCell ref="AA66:AI66"/>
    <mergeCell ref="G68:K68"/>
    <mergeCell ref="AA68:AI68"/>
    <mergeCell ref="C59:AD59"/>
    <mergeCell ref="AE59:AS59"/>
    <mergeCell ref="A52:AD52"/>
    <mergeCell ref="AE52:AK52"/>
    <mergeCell ref="AL52:AS52"/>
    <mergeCell ref="A53:AD53"/>
    <mergeCell ref="AL53:AS53"/>
    <mergeCell ref="AE54:AK54"/>
    <mergeCell ref="AL54:AS54"/>
    <mergeCell ref="A56:AS56"/>
    <mergeCell ref="C57:AD57"/>
    <mergeCell ref="AE57:AS57"/>
    <mergeCell ref="C58:AC58"/>
    <mergeCell ref="AE58:AS58"/>
    <mergeCell ref="A50:AD50"/>
    <mergeCell ref="AE50:AK50"/>
    <mergeCell ref="AL50:AS50"/>
    <mergeCell ref="A51:AD51"/>
    <mergeCell ref="AE51:AK51"/>
    <mergeCell ref="AL51:AS51"/>
    <mergeCell ref="AH42:AO42"/>
    <mergeCell ref="AH43:AO43"/>
    <mergeCell ref="AH44:AO44"/>
    <mergeCell ref="AH45:AO45"/>
    <mergeCell ref="A49:AD49"/>
    <mergeCell ref="AE49:AK49"/>
    <mergeCell ref="AL49:AS49"/>
    <mergeCell ref="AL41:AS41"/>
    <mergeCell ref="AE33:AK33"/>
    <mergeCell ref="AL33:AS33"/>
    <mergeCell ref="R34:S34"/>
    <mergeCell ref="AE34:AK34"/>
    <mergeCell ref="AL34:AS40"/>
    <mergeCell ref="R35:S35"/>
    <mergeCell ref="AE35:AK35"/>
    <mergeCell ref="R36:S36"/>
    <mergeCell ref="AE36:AK36"/>
    <mergeCell ref="R37:S37"/>
    <mergeCell ref="AE37:AK37"/>
    <mergeCell ref="AE38:AK38"/>
    <mergeCell ref="AE39:AK39"/>
    <mergeCell ref="AE40:AK40"/>
    <mergeCell ref="AE41:AK41"/>
    <mergeCell ref="AE27:AK30"/>
    <mergeCell ref="AL27:AS30"/>
    <mergeCell ref="AE31:AK31"/>
    <mergeCell ref="AL31:AS31"/>
    <mergeCell ref="AE32:AK32"/>
    <mergeCell ref="AL32:AS32"/>
    <mergeCell ref="A23:U23"/>
    <mergeCell ref="AE23:AS23"/>
    <mergeCell ref="AE24:AK24"/>
    <mergeCell ref="AL24:AS24"/>
    <mergeCell ref="AE25:AK26"/>
    <mergeCell ref="AL25:AS26"/>
    <mergeCell ref="H18:M18"/>
    <mergeCell ref="S18:T18"/>
    <mergeCell ref="AC18:AR18"/>
    <mergeCell ref="X20:AB20"/>
    <mergeCell ref="AD20:AH20"/>
    <mergeCell ref="AK20:AR20"/>
    <mergeCell ref="A7:M7"/>
    <mergeCell ref="AC12:AR12"/>
    <mergeCell ref="H14:T14"/>
    <mergeCell ref="AC14:AR14"/>
    <mergeCell ref="D16:G16"/>
    <mergeCell ref="I16:J16"/>
    <mergeCell ref="N16:T16"/>
    <mergeCell ref="AC16:AR16"/>
    <mergeCell ref="BF3:BF4"/>
    <mergeCell ref="A4:M4"/>
    <mergeCell ref="U4:AS4"/>
    <mergeCell ref="A5:M5"/>
    <mergeCell ref="A6:M6"/>
    <mergeCell ref="Z6:AA6"/>
    <mergeCell ref="BE3:BE4"/>
    <mergeCell ref="A1:M1"/>
    <mergeCell ref="A2:M2"/>
    <mergeCell ref="U2:AS2"/>
    <mergeCell ref="A3:M3"/>
    <mergeCell ref="U3:AS3"/>
  </mergeCells>
  <conditionalFormatting sqref="D16:G16 I16:J16 N16:T16 M10:R10 T10 AA68">
    <cfRule type="containsBlanks" dxfId="187" priority="18">
      <formula>LEN(TRIM(D10))=0</formula>
    </cfRule>
  </conditionalFormatting>
  <conditionalFormatting sqref="H18:M18 S18:T18">
    <cfRule type="containsBlanks" dxfId="186" priority="17">
      <formula>LEN(TRIM(H18))=0</formula>
    </cfRule>
  </conditionalFormatting>
  <conditionalFormatting sqref="J20:K20">
    <cfRule type="containsBlanks" dxfId="185" priority="15">
      <formula>LEN(TRIM(J20))=0</formula>
    </cfRule>
  </conditionalFormatting>
  <conditionalFormatting sqref="G12">
    <cfRule type="containsBlanks" dxfId="184" priority="16">
      <formula>LEN(TRIM(G12))=0</formula>
    </cfRule>
  </conditionalFormatting>
  <conditionalFormatting sqref="M20:N20">
    <cfRule type="containsBlanks" dxfId="183" priority="14">
      <formula>LEN(TRIM(M20))=0</formula>
    </cfRule>
  </conditionalFormatting>
  <conditionalFormatting sqref="AI10:AN10">
    <cfRule type="containsBlanks" dxfId="182" priority="13">
      <formula>LEN(TRIM(AI10))=0</formula>
    </cfRule>
  </conditionalFormatting>
  <conditionalFormatting sqref="X20:AB20">
    <cfRule type="containsBlanks" dxfId="181" priority="12">
      <formula>LEN(TRIM(X20))=0</formula>
    </cfRule>
  </conditionalFormatting>
  <conditionalFormatting sqref="AD20">
    <cfRule type="containsBlanks" dxfId="180" priority="11">
      <formula>LEN(TRIM(AD20))=0</formula>
    </cfRule>
  </conditionalFormatting>
  <conditionalFormatting sqref="AK20:AR20">
    <cfRule type="containsBlanks" dxfId="179" priority="10">
      <formula>LEN(TRIM(AK20))=0</formula>
    </cfRule>
  </conditionalFormatting>
  <conditionalFormatting sqref="AC12:AR12 AC14:AR14 AC18:AR18 AC16:AR16">
    <cfRule type="containsBlanks" dxfId="178" priority="9">
      <formula>LEN(TRIM(AC12))=0</formula>
    </cfRule>
  </conditionalFormatting>
  <conditionalFormatting sqref="H14:T14">
    <cfRule type="containsBlanks" dxfId="177" priority="8">
      <formula>LEN(TRIM(H14))=0</formula>
    </cfRule>
  </conditionalFormatting>
  <conditionalFormatting sqref="AP10">
    <cfRule type="containsBlanks" dxfId="176" priority="7">
      <formula>LEN(TRIM(AP10))=0</formula>
    </cfRule>
  </conditionalFormatting>
  <conditionalFormatting sqref="G64:L64">
    <cfRule type="containsBlanks" dxfId="175" priority="6">
      <formula>LEN(TRIM(G64))=0</formula>
    </cfRule>
  </conditionalFormatting>
  <conditionalFormatting sqref="N64">
    <cfRule type="containsBlanks" dxfId="174" priority="5">
      <formula>LEN(TRIM(N64))=0</formula>
    </cfRule>
  </conditionalFormatting>
  <conditionalFormatting sqref="G66:I66 G68:K68">
    <cfRule type="containsBlanks" dxfId="173" priority="4">
      <formula>LEN(TRIM(G66))=0</formula>
    </cfRule>
  </conditionalFormatting>
  <conditionalFormatting sqref="I62:AE62">
    <cfRule type="containsBlanks" dxfId="172" priority="3">
      <formula>LEN(TRIM(I62))=0</formula>
    </cfRule>
  </conditionalFormatting>
  <conditionalFormatting sqref="AA64:AI64 AA66:AI66">
    <cfRule type="containsBlanks" dxfId="171" priority="2">
      <formula>LEN(TRIM(AA64))=0</formula>
    </cfRule>
  </conditionalFormatting>
  <conditionalFormatting sqref="Z6:AA6">
    <cfRule type="containsBlanks" dxfId="170" priority="1">
      <formula>LEN(TRIM(Z6))=0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84" orientation="portrait" r:id="rId1"/>
  <headerFooter>
    <oddHeader>&amp;R&amp;"Geneva,Gras"&amp;12ID19</oddHeader>
    <oddFooter>&amp;L_____________________________
(1) Célibataire, marié, veuf, divorcé.
(2) Inclure la période des congés.&amp;R
Mis au format Excel par : www.impots-et-taxes.com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  <pageSetUpPr fitToPage="1"/>
  </sheetPr>
  <dimension ref="A1:BJ73"/>
  <sheetViews>
    <sheetView showGridLines="0" showZeros="0" workbookViewId="0">
      <selection activeCell="BE50" sqref="BE50"/>
    </sheetView>
  </sheetViews>
  <sheetFormatPr baseColWidth="10" defaultColWidth="3.6640625" defaultRowHeight="14" x14ac:dyDescent="0.15"/>
  <cols>
    <col min="1" max="1" width="0.6640625" style="2" customWidth="1"/>
    <col min="2" max="2" width="3.6640625" style="2" bestFit="1" customWidth="1"/>
    <col min="3" max="6" width="3.6640625" style="2"/>
    <col min="7" max="7" width="3.6640625" style="2" customWidth="1"/>
    <col min="8" max="9" width="3.6640625" style="2"/>
    <col min="10" max="11" width="2.83203125" style="2" customWidth="1"/>
    <col min="12" max="12" width="4.5" style="2" customWidth="1"/>
    <col min="13" max="20" width="2.6640625" style="2" customWidth="1"/>
    <col min="21" max="21" width="0.5" style="2" customWidth="1"/>
    <col min="22" max="22" width="0.83203125" style="2" customWidth="1"/>
    <col min="23" max="29" width="3.1640625" style="2" customWidth="1"/>
    <col min="30" max="30" width="1.1640625" style="2" customWidth="1"/>
    <col min="31" max="34" width="3.1640625" style="2" customWidth="1"/>
    <col min="35" max="44" width="2.6640625" style="2" customWidth="1"/>
    <col min="45" max="45" width="0.6640625" style="2" customWidth="1"/>
    <col min="46" max="46" width="3.6640625" style="2" hidden="1" customWidth="1"/>
    <col min="47" max="56" width="3.6640625" style="2"/>
    <col min="57" max="57" width="28.6640625" style="2" bestFit="1" customWidth="1"/>
    <col min="58" max="58" width="5.5" style="349" hidden="1" customWidth="1"/>
    <col min="59" max="61" width="0" style="2" hidden="1" customWidth="1"/>
    <col min="62" max="62" width="3" style="349" hidden="1" customWidth="1"/>
    <col min="63" max="16384" width="3.6640625" style="2"/>
  </cols>
  <sheetData>
    <row r="1" spans="1:62" ht="16" x14ac:dyDescent="0.15">
      <c r="A1" s="523" t="s">
        <v>28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"/>
      <c r="O1" s="52"/>
      <c r="P1" s="52"/>
      <c r="AM1" s="53"/>
    </row>
    <row r="2" spans="1:62" s="53" customFormat="1" ht="15" thickBot="1" x14ac:dyDescent="0.2">
      <c r="A2" s="522" t="s">
        <v>104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3"/>
      <c r="O2" s="3"/>
      <c r="P2" s="3"/>
      <c r="U2" s="522" t="s">
        <v>106</v>
      </c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BF2" s="350"/>
      <c r="BJ2" s="350"/>
    </row>
    <row r="3" spans="1:62" s="53" customFormat="1" ht="13.5" customHeight="1" x14ac:dyDescent="0.15">
      <c r="A3" s="522" t="s">
        <v>159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3"/>
      <c r="O3" s="3"/>
      <c r="P3" s="3"/>
      <c r="U3" s="522" t="s">
        <v>107</v>
      </c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BE3" s="518" t="s">
        <v>303</v>
      </c>
      <c r="BF3" s="516" t="s">
        <v>290</v>
      </c>
      <c r="BJ3" s="354" t="str">
        <f>paramètres!E6</f>
        <v>00</v>
      </c>
    </row>
    <row r="4" spans="1:62" ht="15" x14ac:dyDescent="0.15">
      <c r="A4" s="522" t="s">
        <v>105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"/>
      <c r="O4" s="52"/>
      <c r="P4" s="52"/>
      <c r="U4" s="522" t="s">
        <v>108</v>
      </c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BE4" s="519"/>
      <c r="BF4" s="517"/>
      <c r="BJ4" s="354" t="str">
        <f>paramètres!E7</f>
        <v/>
      </c>
    </row>
    <row r="5" spans="1:62" ht="15" thickBot="1" x14ac:dyDescent="0.2">
      <c r="A5" s="522" t="s">
        <v>33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3"/>
      <c r="O5" s="3"/>
      <c r="P5" s="3"/>
      <c r="BE5" s="366"/>
      <c r="BF5" s="351">
        <f>BE5</f>
        <v>0</v>
      </c>
    </row>
    <row r="6" spans="1:62" x14ac:dyDescent="0.15">
      <c r="A6" s="524" t="s">
        <v>109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3"/>
      <c r="O6" s="3"/>
      <c r="P6" s="3"/>
      <c r="V6" s="4" t="s">
        <v>112</v>
      </c>
      <c r="W6" s="4"/>
      <c r="X6" s="4"/>
      <c r="Y6" s="4"/>
      <c r="Z6" s="525">
        <f>paramètres!B20</f>
        <v>0</v>
      </c>
      <c r="AA6" s="525"/>
      <c r="AB6" s="4" t="s">
        <v>111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62" x14ac:dyDescent="0.15">
      <c r="A7" s="524" t="s">
        <v>110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3"/>
      <c r="O7" s="3"/>
      <c r="P7" s="3"/>
    </row>
    <row r="8" spans="1:62" ht="19.5" customHeight="1" x14ac:dyDescent="0.15"/>
    <row r="9" spans="1:62" ht="3" customHeight="1" x14ac:dyDescent="0.1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  <c r="V9" s="5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6"/>
    </row>
    <row r="10" spans="1:62" x14ac:dyDescent="0.15">
      <c r="A10" s="57"/>
      <c r="B10" s="425" t="s">
        <v>113</v>
      </c>
      <c r="C10" s="426"/>
      <c r="D10" s="425"/>
      <c r="E10" s="425"/>
      <c r="F10" s="425"/>
      <c r="G10" s="425"/>
      <c r="H10" s="425"/>
      <c r="I10" s="425"/>
      <c r="J10" s="425"/>
      <c r="K10" s="425"/>
      <c r="L10" s="425" t="s">
        <v>20</v>
      </c>
      <c r="M10" s="427" t="str">
        <f>LEFT(BE5,1)</f>
        <v/>
      </c>
      <c r="N10" s="428" t="str">
        <f>MID(BE5,2,1)</f>
        <v/>
      </c>
      <c r="O10" s="428" t="str">
        <f>MID(BE5,3,1)</f>
        <v/>
      </c>
      <c r="P10" s="428" t="str">
        <f>MID(BE5,4,1)</f>
        <v/>
      </c>
      <c r="Q10" s="428" t="str">
        <f>MID(BE5,5,1)</f>
        <v/>
      </c>
      <c r="R10" s="429" t="str">
        <f>MID(BE5,6,1)</f>
        <v/>
      </c>
      <c r="S10" s="430"/>
      <c r="T10" s="431" t="str">
        <f>+MID(BE5,7,1)</f>
        <v/>
      </c>
      <c r="U10" s="59"/>
      <c r="V10" s="57"/>
      <c r="W10" s="58" t="s">
        <v>118</v>
      </c>
      <c r="X10" s="58"/>
      <c r="Y10" s="58"/>
      <c r="Z10" s="58"/>
      <c r="AA10" s="58"/>
      <c r="AB10" s="58"/>
      <c r="AC10" s="58"/>
      <c r="AD10" s="58"/>
      <c r="AE10" s="58" t="s">
        <v>20</v>
      </c>
      <c r="AF10" s="58"/>
      <c r="AG10" s="58"/>
      <c r="AH10" s="58"/>
      <c r="AI10" s="92"/>
      <c r="AJ10" s="93"/>
      <c r="AK10" s="93"/>
      <c r="AL10" s="93"/>
      <c r="AM10" s="93"/>
      <c r="AN10" s="94"/>
      <c r="AO10" s="65"/>
      <c r="AP10" s="93"/>
      <c r="AQ10" s="65"/>
      <c r="AR10" s="65"/>
      <c r="AS10" s="63"/>
    </row>
    <row r="11" spans="1:62" ht="2.25" customHeight="1" x14ac:dyDescent="0.15">
      <c r="A11" s="57"/>
      <c r="B11" s="425"/>
      <c r="C11" s="426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59"/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9"/>
    </row>
    <row r="12" spans="1:62" x14ac:dyDescent="0.15">
      <c r="A12" s="57"/>
      <c r="B12" s="425" t="s">
        <v>114</v>
      </c>
      <c r="C12" s="426"/>
      <c r="D12" s="425"/>
      <c r="E12" s="425"/>
      <c r="F12" s="425"/>
      <c r="G12" s="432" t="e">
        <f>VLOOKUP($BE$5,source_honoraires!$E$10:$V$351,source_honoraires!$F$6,FALSE)&amp;" "&amp;VLOOKUP($BE$5,source_honoraires!$E$10:$V$351,source_honoraires!$G$6,FALSE)</f>
        <v>#N/A</v>
      </c>
      <c r="H12" s="426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59"/>
      <c r="V12" s="57"/>
      <c r="W12" s="58" t="s">
        <v>122</v>
      </c>
      <c r="X12" s="58"/>
      <c r="Y12" s="58"/>
      <c r="Z12" s="58"/>
      <c r="AA12" s="58"/>
      <c r="AB12" s="58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9"/>
    </row>
    <row r="13" spans="1:62" ht="2.25" customHeight="1" x14ac:dyDescent="0.15">
      <c r="A13" s="57"/>
      <c r="B13" s="425"/>
      <c r="C13" s="426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59"/>
      <c r="V13" s="57"/>
      <c r="W13" s="58"/>
      <c r="X13" s="58"/>
      <c r="Y13" s="58"/>
      <c r="Z13" s="58"/>
      <c r="AA13" s="58"/>
      <c r="AB13" s="58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59"/>
    </row>
    <row r="14" spans="1:62" x14ac:dyDescent="0.15">
      <c r="A14" s="57"/>
      <c r="B14" s="425" t="s">
        <v>21</v>
      </c>
      <c r="C14" s="426"/>
      <c r="D14" s="425"/>
      <c r="E14" s="425"/>
      <c r="F14" s="425"/>
      <c r="G14" s="425"/>
      <c r="H14" s="527" t="e">
        <f>VLOOKUP($BE$5,source_honoraires!$E$10:$V$351,source_honoraires!$I$6,FALSE)</f>
        <v>#N/A</v>
      </c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9"/>
      <c r="V14" s="57"/>
      <c r="W14" s="58" t="s">
        <v>121</v>
      </c>
      <c r="X14" s="58"/>
      <c r="Y14" s="58"/>
      <c r="Z14" s="58"/>
      <c r="AA14" s="58"/>
      <c r="AB14" s="58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9"/>
    </row>
    <row r="15" spans="1:62" ht="2.25" customHeight="1" x14ac:dyDescent="0.15">
      <c r="A15" s="57"/>
      <c r="B15" s="425"/>
      <c r="C15" s="426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59"/>
      <c r="V15" s="57"/>
      <c r="W15" s="58"/>
      <c r="X15" s="58"/>
      <c r="Y15" s="58"/>
      <c r="Z15" s="58"/>
      <c r="AA15" s="58"/>
      <c r="AB15" s="58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59"/>
    </row>
    <row r="16" spans="1:62" x14ac:dyDescent="0.15">
      <c r="A16" s="57"/>
      <c r="B16" s="425" t="s">
        <v>8</v>
      </c>
      <c r="C16" s="426"/>
      <c r="D16" s="527" t="e">
        <f>VLOOKUP($BE$5,source_honoraires!$E$10:$V$351,source_honoraires!$K$6,FALSE)</f>
        <v>#N/A</v>
      </c>
      <c r="E16" s="527"/>
      <c r="F16" s="527"/>
      <c r="G16" s="527"/>
      <c r="H16" s="425" t="s">
        <v>18</v>
      </c>
      <c r="I16" s="527" t="e">
        <f>VLOOKUP($BE$5,source_honoraires!$E$10:$V$351,source_honoraires!$L$6,FALSE)</f>
        <v>#N/A</v>
      </c>
      <c r="J16" s="527"/>
      <c r="K16" s="433"/>
      <c r="L16" s="425" t="s">
        <v>15</v>
      </c>
      <c r="M16" s="425"/>
      <c r="N16" s="527" t="e">
        <f>VLOOKUP($BE$5,source_honoraires!$E$10:$V$351,source_honoraires!$M$6,FALSE)</f>
        <v>#N/A</v>
      </c>
      <c r="O16" s="527"/>
      <c r="P16" s="527"/>
      <c r="Q16" s="527"/>
      <c r="R16" s="527"/>
      <c r="S16" s="527"/>
      <c r="T16" s="527"/>
      <c r="U16" s="59"/>
      <c r="V16" s="57"/>
      <c r="W16" s="58" t="s">
        <v>120</v>
      </c>
      <c r="X16" s="58"/>
      <c r="Y16" s="58"/>
      <c r="Z16" s="58"/>
      <c r="AA16" s="58"/>
      <c r="AB16" s="58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9"/>
    </row>
    <row r="17" spans="1:62" ht="2.25" customHeight="1" x14ac:dyDescent="0.15">
      <c r="A17" s="57"/>
      <c r="B17" s="425"/>
      <c r="C17" s="426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59"/>
      <c r="V17" s="57"/>
      <c r="W17" s="58"/>
      <c r="X17" s="58"/>
      <c r="Y17" s="58"/>
      <c r="Z17" s="58"/>
      <c r="AA17" s="58"/>
      <c r="AB17" s="58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59"/>
    </row>
    <row r="18" spans="1:62" x14ac:dyDescent="0.15">
      <c r="A18" s="57"/>
      <c r="B18" s="425" t="s">
        <v>161</v>
      </c>
      <c r="C18" s="426"/>
      <c r="D18" s="425"/>
      <c r="E18" s="425"/>
      <c r="F18" s="425"/>
      <c r="G18" s="425"/>
      <c r="H18" s="527"/>
      <c r="I18" s="527"/>
      <c r="J18" s="527"/>
      <c r="K18" s="527"/>
      <c r="L18" s="527"/>
      <c r="M18" s="527"/>
      <c r="N18" s="425" t="s">
        <v>115</v>
      </c>
      <c r="O18" s="426"/>
      <c r="P18" s="425"/>
      <c r="Q18" s="425"/>
      <c r="R18" s="425"/>
      <c r="S18" s="528"/>
      <c r="T18" s="528"/>
      <c r="U18" s="59"/>
      <c r="V18" s="57"/>
      <c r="W18" s="58" t="s">
        <v>123</v>
      </c>
      <c r="X18" s="58"/>
      <c r="Y18" s="58"/>
      <c r="Z18" s="58"/>
      <c r="AA18" s="58"/>
      <c r="AB18" s="58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9"/>
    </row>
    <row r="19" spans="1:62" ht="2.25" customHeight="1" x14ac:dyDescent="0.15">
      <c r="A19" s="57"/>
      <c r="B19" s="425"/>
      <c r="C19" s="426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59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</row>
    <row r="20" spans="1:62" x14ac:dyDescent="0.15">
      <c r="A20" s="57"/>
      <c r="B20" s="425" t="s">
        <v>116</v>
      </c>
      <c r="C20" s="426"/>
      <c r="D20" s="425"/>
      <c r="E20" s="425"/>
      <c r="F20" s="425"/>
      <c r="G20" s="425"/>
      <c r="H20" s="425"/>
      <c r="I20" s="425" t="s">
        <v>27</v>
      </c>
      <c r="J20" s="434" t="e">
        <f>IF(VLOOKUP($BE$5,source_honoraires!$E$10:$V$351,source_honoraires!$O$6,FALSE)&lt;10,"0"&amp;VLOOKUP($BE$5,source_honoraires!$E$10:$V$351,source_honoraires!$O$6,FALSE),VLOOKUP($BE$5,source_honoraires!$E$10:$V$351,source_honoraires!$O$6,FALSE))</f>
        <v>#N/A</v>
      </c>
      <c r="K20" s="435" t="e">
        <f>IF(VLOOKUP($BE$5,source_honoraires!$E$10:$V$351,source_honoraires!$P$6,FALSE)&lt;10,"0"&amp;VLOOKUP($BE$5,source_honoraires!$E$10:$V$351,source_honoraires!$P$6,FALSE),VLOOKUP($BE$5,source_honoraires!$E$10:$V$351,source_honoraires!$P$6,FALSE))</f>
        <v>#N/A</v>
      </c>
      <c r="L20" s="430" t="s">
        <v>117</v>
      </c>
      <c r="M20" s="434" t="e">
        <f>VLOOKUP($BE$5,source_honoraires!$E$10:$V$351,source_honoraires!$Q$6,FALSE)</f>
        <v>#N/A</v>
      </c>
      <c r="N20" s="435" t="e">
        <f>VLOOKUP($BE$5,source_honoraires!$E$10:$V$351,source_honoraires!$R$6,FALSE)</f>
        <v>#N/A</v>
      </c>
      <c r="O20" s="436" t="s">
        <v>66</v>
      </c>
      <c r="P20" s="425"/>
      <c r="Q20" s="425"/>
      <c r="R20" s="425"/>
      <c r="S20" s="425"/>
      <c r="T20" s="425"/>
      <c r="U20" s="59"/>
      <c r="V20" s="57"/>
      <c r="W20" s="58" t="s">
        <v>8</v>
      </c>
      <c r="X20" s="529"/>
      <c r="Y20" s="529"/>
      <c r="Z20" s="529"/>
      <c r="AA20" s="529"/>
      <c r="AB20" s="529"/>
      <c r="AC20" s="58" t="s">
        <v>18</v>
      </c>
      <c r="AD20" s="526"/>
      <c r="AE20" s="526"/>
      <c r="AF20" s="526"/>
      <c r="AG20" s="526"/>
      <c r="AH20" s="526"/>
      <c r="AI20" s="58" t="s">
        <v>15</v>
      </c>
      <c r="AJ20" s="58"/>
      <c r="AK20" s="526"/>
      <c r="AL20" s="526"/>
      <c r="AM20" s="526"/>
      <c r="AN20" s="526"/>
      <c r="AO20" s="526"/>
      <c r="AP20" s="526"/>
      <c r="AQ20" s="526"/>
      <c r="AR20" s="526"/>
      <c r="AS20" s="59"/>
    </row>
    <row r="21" spans="1:62" ht="5.25" customHeight="1" x14ac:dyDescent="0.15">
      <c r="A21" s="60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62"/>
      <c r="V21" s="60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2"/>
    </row>
    <row r="23" spans="1:62" s="53" customFormat="1" ht="15" customHeight="1" x14ac:dyDescent="0.15">
      <c r="A23" s="530" t="s">
        <v>119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64"/>
      <c r="W23" s="64"/>
      <c r="X23" s="64"/>
      <c r="Y23" s="64"/>
      <c r="Z23" s="64"/>
      <c r="AA23" s="64"/>
      <c r="AB23" s="64"/>
      <c r="AC23" s="64"/>
      <c r="AD23" s="64"/>
      <c r="AE23" s="532" t="s">
        <v>12</v>
      </c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4"/>
      <c r="BF23" s="350"/>
      <c r="BJ23" s="350"/>
    </row>
    <row r="24" spans="1:62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32" t="s">
        <v>22</v>
      </c>
      <c r="AF24" s="533"/>
      <c r="AG24" s="533"/>
      <c r="AH24" s="533"/>
      <c r="AI24" s="533"/>
      <c r="AJ24" s="533"/>
      <c r="AK24" s="534"/>
      <c r="AL24" s="532" t="s">
        <v>23</v>
      </c>
      <c r="AM24" s="533"/>
      <c r="AN24" s="533"/>
      <c r="AO24" s="533"/>
      <c r="AP24" s="533"/>
      <c r="AQ24" s="533"/>
      <c r="AR24" s="533"/>
      <c r="AS24" s="534"/>
    </row>
    <row r="25" spans="1:62" ht="20.25" customHeight="1" x14ac:dyDescent="0.15">
      <c r="A25" s="57"/>
      <c r="B25" s="70" t="s">
        <v>124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</row>
    <row r="26" spans="1:62" ht="15" x14ac:dyDescent="0.15">
      <c r="A26" s="57"/>
      <c r="B26" s="70" t="s">
        <v>125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</row>
    <row r="27" spans="1:62" x14ac:dyDescent="0.15">
      <c r="A27" s="57"/>
      <c r="B27" s="71" t="s">
        <v>126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36"/>
      <c r="AF27" s="537"/>
      <c r="AG27" s="537"/>
      <c r="AH27" s="537"/>
      <c r="AI27" s="537"/>
      <c r="AJ27" s="537"/>
      <c r="AK27" s="538"/>
      <c r="AL27" s="536"/>
      <c r="AM27" s="537"/>
      <c r="AN27" s="537"/>
      <c r="AO27" s="537"/>
      <c r="AP27" s="537"/>
      <c r="AQ27" s="537"/>
      <c r="AR27" s="537"/>
      <c r="AS27" s="538"/>
    </row>
    <row r="28" spans="1:62" x14ac:dyDescent="0.15">
      <c r="A28" s="57"/>
      <c r="B28" s="71" t="s">
        <v>127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39"/>
      <c r="AF28" s="540"/>
      <c r="AG28" s="540"/>
      <c r="AH28" s="540"/>
      <c r="AI28" s="540"/>
      <c r="AJ28" s="540"/>
      <c r="AK28" s="541"/>
      <c r="AL28" s="539"/>
      <c r="AM28" s="540"/>
      <c r="AN28" s="540"/>
      <c r="AO28" s="540"/>
      <c r="AP28" s="540"/>
      <c r="AQ28" s="540"/>
      <c r="AR28" s="540"/>
      <c r="AS28" s="541"/>
    </row>
    <row r="29" spans="1:62" x14ac:dyDescent="0.15">
      <c r="A29" s="57"/>
      <c r="B29" s="71" t="s">
        <v>142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39"/>
      <c r="AF29" s="540"/>
      <c r="AG29" s="540"/>
      <c r="AH29" s="540"/>
      <c r="AI29" s="540"/>
      <c r="AJ29" s="540"/>
      <c r="AK29" s="541"/>
      <c r="AL29" s="539"/>
      <c r="AM29" s="540"/>
      <c r="AN29" s="540"/>
      <c r="AO29" s="540"/>
      <c r="AP29" s="540"/>
      <c r="AQ29" s="540"/>
      <c r="AR29" s="540"/>
      <c r="AS29" s="541"/>
    </row>
    <row r="30" spans="1:62" ht="7.5" customHeight="1" x14ac:dyDescent="0.15">
      <c r="A30" s="57"/>
      <c r="B30" s="58"/>
      <c r="C30" s="7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42"/>
      <c r="AF30" s="543"/>
      <c r="AG30" s="543"/>
      <c r="AH30" s="543"/>
      <c r="AI30" s="543"/>
      <c r="AJ30" s="543"/>
      <c r="AK30" s="544"/>
      <c r="AL30" s="542"/>
      <c r="AM30" s="543"/>
      <c r="AN30" s="543"/>
      <c r="AO30" s="543"/>
      <c r="AP30" s="543"/>
      <c r="AQ30" s="543"/>
      <c r="AR30" s="543"/>
      <c r="AS30" s="544"/>
    </row>
    <row r="31" spans="1:62" s="51" customFormat="1" ht="15" x14ac:dyDescent="0.15">
      <c r="A31" s="72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110" t="s">
        <v>179</v>
      </c>
      <c r="Q31" s="111" t="str">
        <f>RIGHT(Z6,2)</f>
        <v>0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BF31" s="352"/>
      <c r="BJ31" s="352"/>
    </row>
    <row r="32" spans="1:62" s="52" customFormat="1" ht="15" x14ac:dyDescent="0.1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 t="s">
        <v>136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546"/>
      <c r="AF32" s="546"/>
      <c r="AG32" s="546"/>
      <c r="AH32" s="546"/>
      <c r="AI32" s="546"/>
      <c r="AJ32" s="546"/>
      <c r="AK32" s="546"/>
      <c r="AL32" s="546"/>
      <c r="AM32" s="546"/>
      <c r="AN32" s="546"/>
      <c r="AO32" s="546"/>
      <c r="AP32" s="546"/>
      <c r="AQ32" s="546"/>
      <c r="AR32" s="546"/>
      <c r="AS32" s="546"/>
      <c r="BF32" s="353"/>
      <c r="BJ32" s="353"/>
    </row>
    <row r="33" spans="1:62" s="51" customFormat="1" ht="15" x14ac:dyDescent="0.15">
      <c r="A33" s="72"/>
      <c r="B33" s="70"/>
      <c r="C33" s="70"/>
      <c r="D33" s="70" t="s">
        <v>132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BF33" s="352"/>
      <c r="BJ33" s="352"/>
    </row>
    <row r="34" spans="1:62" s="51" customFormat="1" ht="15" x14ac:dyDescent="0.15">
      <c r="A34" s="72"/>
      <c r="B34" s="70"/>
      <c r="C34" s="70"/>
      <c r="D34" s="70"/>
      <c r="E34" s="70"/>
      <c r="F34" s="70"/>
      <c r="G34" s="70"/>
      <c r="H34" s="66" t="s">
        <v>128</v>
      </c>
      <c r="I34" s="70" t="s">
        <v>16</v>
      </c>
      <c r="J34" s="70"/>
      <c r="K34" s="70"/>
      <c r="L34" s="70"/>
      <c r="M34" s="70"/>
      <c r="N34" s="70"/>
      <c r="O34" s="70"/>
      <c r="P34" s="70"/>
      <c r="Q34" s="70"/>
      <c r="R34" s="549">
        <v>0.06</v>
      </c>
      <c r="S34" s="549"/>
      <c r="T34" s="70" t="s">
        <v>131</v>
      </c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535"/>
      <c r="AF34" s="535"/>
      <c r="AG34" s="535"/>
      <c r="AH34" s="535"/>
      <c r="AI34" s="535"/>
      <c r="AJ34" s="535"/>
      <c r="AK34" s="535"/>
      <c r="AL34" s="550"/>
      <c r="AM34" s="551"/>
      <c r="AN34" s="551"/>
      <c r="AO34" s="551"/>
      <c r="AP34" s="551"/>
      <c r="AQ34" s="551"/>
      <c r="AR34" s="551"/>
      <c r="AS34" s="552"/>
      <c r="BF34" s="352"/>
      <c r="BJ34" s="352"/>
    </row>
    <row r="35" spans="1:62" s="51" customFormat="1" ht="15" x14ac:dyDescent="0.15">
      <c r="A35" s="72"/>
      <c r="B35" s="70"/>
      <c r="C35" s="70"/>
      <c r="D35" s="70"/>
      <c r="E35" s="70"/>
      <c r="F35" s="70"/>
      <c r="G35" s="70"/>
      <c r="H35" s="66" t="s">
        <v>128</v>
      </c>
      <c r="I35" s="70" t="s">
        <v>129</v>
      </c>
      <c r="J35" s="70"/>
      <c r="K35" s="70"/>
      <c r="L35" s="70"/>
      <c r="M35" s="70"/>
      <c r="N35" s="70"/>
      <c r="O35" s="70"/>
      <c r="P35" s="70"/>
      <c r="Q35" s="70"/>
      <c r="R35" s="549">
        <v>0.05</v>
      </c>
      <c r="S35" s="549"/>
      <c r="T35" s="70" t="s">
        <v>131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535"/>
      <c r="AF35" s="535"/>
      <c r="AG35" s="535"/>
      <c r="AH35" s="535"/>
      <c r="AI35" s="535"/>
      <c r="AJ35" s="535"/>
      <c r="AK35" s="535"/>
      <c r="AL35" s="553"/>
      <c r="AM35" s="547"/>
      <c r="AN35" s="547"/>
      <c r="AO35" s="547"/>
      <c r="AP35" s="547"/>
      <c r="AQ35" s="547"/>
      <c r="AR35" s="547"/>
      <c r="AS35" s="548"/>
      <c r="BF35" s="352"/>
      <c r="BJ35" s="352"/>
    </row>
    <row r="36" spans="1:62" s="51" customFormat="1" ht="15" x14ac:dyDescent="0.15">
      <c r="A36" s="72"/>
      <c r="B36" s="70"/>
      <c r="C36" s="70"/>
      <c r="D36" s="70"/>
      <c r="E36" s="70"/>
      <c r="F36" s="70"/>
      <c r="G36" s="70"/>
      <c r="H36" s="66" t="s">
        <v>128</v>
      </c>
      <c r="I36" s="70" t="s">
        <v>17</v>
      </c>
      <c r="J36" s="70"/>
      <c r="K36" s="70"/>
      <c r="L36" s="70"/>
      <c r="M36" s="70"/>
      <c r="N36" s="70"/>
      <c r="O36" s="70"/>
      <c r="P36" s="70"/>
      <c r="Q36" s="70"/>
      <c r="R36" s="549">
        <v>0.05</v>
      </c>
      <c r="S36" s="549"/>
      <c r="T36" s="70" t="s">
        <v>131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535"/>
      <c r="AF36" s="535"/>
      <c r="AG36" s="535"/>
      <c r="AH36" s="535"/>
      <c r="AI36" s="535"/>
      <c r="AJ36" s="535"/>
      <c r="AK36" s="535"/>
      <c r="AL36" s="553"/>
      <c r="AM36" s="547"/>
      <c r="AN36" s="547"/>
      <c r="AO36" s="547"/>
      <c r="AP36" s="547"/>
      <c r="AQ36" s="547"/>
      <c r="AR36" s="547"/>
      <c r="AS36" s="548"/>
      <c r="BF36" s="352"/>
      <c r="BJ36" s="352"/>
    </row>
    <row r="37" spans="1:62" s="51" customFormat="1" ht="15" x14ac:dyDescent="0.15">
      <c r="A37" s="72"/>
      <c r="B37" s="70"/>
      <c r="C37" s="70"/>
      <c r="D37" s="70"/>
      <c r="E37" s="70"/>
      <c r="F37" s="70"/>
      <c r="G37" s="70"/>
      <c r="H37" s="66" t="s">
        <v>128</v>
      </c>
      <c r="I37" s="70" t="s">
        <v>130</v>
      </c>
      <c r="J37" s="70"/>
      <c r="K37" s="70"/>
      <c r="L37" s="70"/>
      <c r="M37" s="70"/>
      <c r="N37" s="70"/>
      <c r="O37" s="70"/>
      <c r="P37" s="70"/>
      <c r="Q37" s="70"/>
      <c r="R37" s="549">
        <v>0.25</v>
      </c>
      <c r="S37" s="549"/>
      <c r="T37" s="70" t="s">
        <v>131</v>
      </c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535"/>
      <c r="AF37" s="535"/>
      <c r="AG37" s="535"/>
      <c r="AH37" s="535"/>
      <c r="AI37" s="535"/>
      <c r="AJ37" s="535"/>
      <c r="AK37" s="535"/>
      <c r="AL37" s="553"/>
      <c r="AM37" s="547"/>
      <c r="AN37" s="547"/>
      <c r="AO37" s="547"/>
      <c r="AP37" s="547"/>
      <c r="AQ37" s="547"/>
      <c r="AR37" s="547"/>
      <c r="AS37" s="548"/>
      <c r="BF37" s="352"/>
      <c r="BJ37" s="352"/>
    </row>
    <row r="38" spans="1:62" s="51" customFormat="1" ht="15" x14ac:dyDescent="0.15">
      <c r="A38" s="72"/>
      <c r="B38" s="70"/>
      <c r="C38" s="70"/>
      <c r="D38" s="70"/>
      <c r="E38" s="70"/>
      <c r="F38" s="70"/>
      <c r="G38" s="70"/>
      <c r="H38" s="70"/>
      <c r="I38" s="58" t="s">
        <v>133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535"/>
      <c r="AF38" s="535"/>
      <c r="AG38" s="535"/>
      <c r="AH38" s="535"/>
      <c r="AI38" s="535"/>
      <c r="AJ38" s="535"/>
      <c r="AK38" s="535"/>
      <c r="AL38" s="553"/>
      <c r="AM38" s="547"/>
      <c r="AN38" s="547"/>
      <c r="AO38" s="547"/>
      <c r="AP38" s="547"/>
      <c r="AQ38" s="547"/>
      <c r="AR38" s="547"/>
      <c r="AS38" s="548"/>
      <c r="BF38" s="352"/>
      <c r="BJ38" s="352"/>
    </row>
    <row r="39" spans="1:62" s="51" customFormat="1" ht="15" x14ac:dyDescent="0.15">
      <c r="A39" s="72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535"/>
      <c r="AF39" s="535"/>
      <c r="AG39" s="535"/>
      <c r="AH39" s="535"/>
      <c r="AI39" s="535"/>
      <c r="AJ39" s="535"/>
      <c r="AK39" s="535"/>
      <c r="AL39" s="553"/>
      <c r="AM39" s="547"/>
      <c r="AN39" s="547"/>
      <c r="AO39" s="547"/>
      <c r="AP39" s="547"/>
      <c r="AQ39" s="547"/>
      <c r="AR39" s="547"/>
      <c r="AS39" s="548"/>
      <c r="BF39" s="352"/>
      <c r="BJ39" s="352"/>
    </row>
    <row r="40" spans="1:62" s="51" customFormat="1" ht="15" x14ac:dyDescent="0.15">
      <c r="A40" s="72"/>
      <c r="B40" s="70"/>
      <c r="C40" s="70"/>
      <c r="D40" s="70" t="s">
        <v>134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5" t="s">
        <v>135</v>
      </c>
      <c r="AE40" s="535"/>
      <c r="AF40" s="535"/>
      <c r="AG40" s="535"/>
      <c r="AH40" s="535"/>
      <c r="AI40" s="535"/>
      <c r="AJ40" s="535"/>
      <c r="AK40" s="535"/>
      <c r="AL40" s="553"/>
      <c r="AM40" s="547"/>
      <c r="AN40" s="547"/>
      <c r="AO40" s="547"/>
      <c r="AP40" s="547"/>
      <c r="AQ40" s="547"/>
      <c r="AR40" s="547"/>
      <c r="AS40" s="548"/>
      <c r="BF40" s="352"/>
      <c r="BJ40" s="352"/>
    </row>
    <row r="41" spans="1:62" s="51" customFormat="1" ht="15" x14ac:dyDescent="0.15">
      <c r="A41" s="7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8"/>
      <c r="BF41" s="352"/>
      <c r="BJ41" s="352"/>
    </row>
    <row r="42" spans="1:62" s="51" customFormat="1" ht="16" thickBot="1" x14ac:dyDescent="0.2">
      <c r="A42" s="72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4" t="s">
        <v>137</v>
      </c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83"/>
      <c r="AF42" s="83"/>
      <c r="AG42" s="83"/>
      <c r="AH42" s="554">
        <f>SUM(AE32:AK40,AL32)</f>
        <v>0</v>
      </c>
      <c r="AI42" s="554"/>
      <c r="AJ42" s="554"/>
      <c r="AK42" s="554"/>
      <c r="AL42" s="554"/>
      <c r="AM42" s="554"/>
      <c r="AN42" s="554"/>
      <c r="AO42" s="554"/>
      <c r="AP42" s="83"/>
      <c r="AQ42" s="83"/>
      <c r="AR42" s="83"/>
      <c r="AS42" s="84"/>
      <c r="BF42" s="352"/>
      <c r="BJ42" s="352"/>
    </row>
    <row r="43" spans="1:62" s="51" customFormat="1" ht="16" thickTop="1" x14ac:dyDescent="0.15">
      <c r="A43" s="72"/>
      <c r="B43" s="70"/>
      <c r="C43" s="70"/>
      <c r="D43" s="70" t="s">
        <v>138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83"/>
      <c r="AF43" s="83"/>
      <c r="AG43" s="83"/>
      <c r="AH43" s="555"/>
      <c r="AI43" s="555"/>
      <c r="AJ43" s="555"/>
      <c r="AK43" s="555"/>
      <c r="AL43" s="555"/>
      <c r="AM43" s="555"/>
      <c r="AN43" s="555"/>
      <c r="AO43" s="555"/>
      <c r="AP43" s="83"/>
      <c r="AQ43" s="83"/>
      <c r="AR43" s="83"/>
      <c r="AS43" s="84"/>
      <c r="BF43" s="352"/>
      <c r="BJ43" s="352"/>
    </row>
    <row r="44" spans="1:62" s="51" customFormat="1" ht="16" thickBot="1" x14ac:dyDescent="0.2">
      <c r="A44" s="72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7" t="s">
        <v>139</v>
      </c>
      <c r="AA44" s="70"/>
      <c r="AB44" s="70"/>
      <c r="AC44" s="70"/>
      <c r="AD44" s="70"/>
      <c r="AE44" s="83"/>
      <c r="AF44" s="83"/>
      <c r="AG44" s="83"/>
      <c r="AH44" s="554">
        <f>AH42-AH43</f>
        <v>0</v>
      </c>
      <c r="AI44" s="554"/>
      <c r="AJ44" s="554"/>
      <c r="AK44" s="554"/>
      <c r="AL44" s="554"/>
      <c r="AM44" s="554"/>
      <c r="AN44" s="554"/>
      <c r="AO44" s="554"/>
      <c r="AP44" s="83"/>
      <c r="AQ44" s="83"/>
      <c r="AR44" s="83"/>
      <c r="AS44" s="84"/>
      <c r="BF44" s="352"/>
      <c r="BJ44" s="352"/>
    </row>
    <row r="45" spans="1:62" s="51" customFormat="1" ht="16" thickTop="1" x14ac:dyDescent="0.15">
      <c r="A45" s="72"/>
      <c r="B45" s="70"/>
      <c r="C45" s="70"/>
      <c r="D45" s="70" t="s">
        <v>140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83"/>
      <c r="AF45" s="83"/>
      <c r="AG45" s="83"/>
      <c r="AH45" s="555"/>
      <c r="AI45" s="555"/>
      <c r="AJ45" s="555"/>
      <c r="AK45" s="555"/>
      <c r="AL45" s="555"/>
      <c r="AM45" s="555"/>
      <c r="AN45" s="555"/>
      <c r="AO45" s="555"/>
      <c r="AP45" s="83"/>
      <c r="AQ45" s="83"/>
      <c r="AR45" s="83"/>
      <c r="AS45" s="84"/>
      <c r="BF45" s="352"/>
      <c r="BJ45" s="352"/>
    </row>
    <row r="46" spans="1:62" s="51" customFormat="1" ht="8.25" customHeight="1" x14ac:dyDescent="0.15">
      <c r="A46" s="7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66"/>
      <c r="AI46" s="66"/>
      <c r="AJ46" s="66"/>
      <c r="AK46" s="66"/>
      <c r="AL46" s="66"/>
      <c r="AM46" s="66"/>
      <c r="AN46" s="66"/>
      <c r="AO46" s="66"/>
      <c r="AP46" s="70"/>
      <c r="AQ46" s="70"/>
      <c r="AR46" s="70"/>
      <c r="AS46" s="76"/>
      <c r="BF46" s="352"/>
      <c r="BJ46" s="352"/>
    </row>
    <row r="47" spans="1:62" s="51" customFormat="1" ht="15" x14ac:dyDescent="0.15">
      <c r="A47" s="67"/>
      <c r="B47" s="78" t="s">
        <v>141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9"/>
      <c r="BF47" s="352"/>
      <c r="BJ47" s="352"/>
    </row>
    <row r="48" spans="1:62" s="51" customFormat="1" ht="15" x14ac:dyDescent="0.15">
      <c r="BF48" s="352"/>
      <c r="BJ48" s="352"/>
    </row>
    <row r="49" spans="1:62" s="51" customFormat="1" ht="36.75" customHeight="1" x14ac:dyDescent="0.15">
      <c r="A49" s="556" t="s">
        <v>145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8"/>
      <c r="AE49" s="559" t="s">
        <v>144</v>
      </c>
      <c r="AF49" s="560"/>
      <c r="AG49" s="560"/>
      <c r="AH49" s="560"/>
      <c r="AI49" s="560"/>
      <c r="AJ49" s="560"/>
      <c r="AK49" s="561"/>
      <c r="AL49" s="559" t="s">
        <v>143</v>
      </c>
      <c r="AM49" s="560"/>
      <c r="AN49" s="560"/>
      <c r="AO49" s="560"/>
      <c r="AP49" s="560"/>
      <c r="AQ49" s="560"/>
      <c r="AR49" s="560"/>
      <c r="AS49" s="561"/>
      <c r="BF49" s="352"/>
      <c r="BJ49" s="352"/>
    </row>
    <row r="50" spans="1:62" x14ac:dyDescent="0.15">
      <c r="A50" s="578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80"/>
      <c r="AE50" s="569" t="s">
        <v>206</v>
      </c>
      <c r="AF50" s="570"/>
      <c r="AG50" s="570"/>
      <c r="AH50" s="570"/>
      <c r="AI50" s="570"/>
      <c r="AJ50" s="570"/>
      <c r="AK50" s="571"/>
      <c r="AL50" s="572"/>
      <c r="AM50" s="573"/>
      <c r="AN50" s="573"/>
      <c r="AO50" s="573"/>
      <c r="AP50" s="573"/>
      <c r="AQ50" s="573"/>
      <c r="AR50" s="573"/>
      <c r="AS50" s="574"/>
    </row>
    <row r="51" spans="1:62" x14ac:dyDescent="0.15">
      <c r="A51" s="581"/>
      <c r="B51" s="582"/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3"/>
      <c r="AE51" s="569" t="s">
        <v>207</v>
      </c>
      <c r="AF51" s="570"/>
      <c r="AG51" s="570"/>
      <c r="AH51" s="570"/>
      <c r="AI51" s="570"/>
      <c r="AJ51" s="570"/>
      <c r="AK51" s="571"/>
      <c r="AL51" s="575"/>
      <c r="AM51" s="576"/>
      <c r="AN51" s="576"/>
      <c r="AO51" s="576"/>
      <c r="AP51" s="576"/>
      <c r="AQ51" s="576"/>
      <c r="AR51" s="576"/>
      <c r="AS51" s="577"/>
    </row>
    <row r="52" spans="1:62" x14ac:dyDescent="0.15">
      <c r="A52" s="581"/>
      <c r="B52" s="582"/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  <c r="AA52" s="582"/>
      <c r="AB52" s="582"/>
      <c r="AC52" s="582"/>
      <c r="AD52" s="583"/>
      <c r="AE52" s="569" t="s">
        <v>209</v>
      </c>
      <c r="AF52" s="570"/>
      <c r="AG52" s="570"/>
      <c r="AH52" s="570"/>
      <c r="AI52" s="570"/>
      <c r="AJ52" s="570"/>
      <c r="AK52" s="571"/>
      <c r="AL52" s="575"/>
      <c r="AM52" s="576"/>
      <c r="AN52" s="576"/>
      <c r="AO52" s="576"/>
      <c r="AP52" s="576"/>
      <c r="AQ52" s="576"/>
      <c r="AR52" s="576"/>
      <c r="AS52" s="577"/>
    </row>
    <row r="53" spans="1:62" x14ac:dyDescent="0.15">
      <c r="A53" s="581"/>
      <c r="B53" s="582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3"/>
      <c r="AE53" s="484" t="s">
        <v>208</v>
      </c>
      <c r="AF53" s="485"/>
      <c r="AG53" s="485"/>
      <c r="AH53" s="485"/>
      <c r="AI53" s="485"/>
      <c r="AJ53" s="485"/>
      <c r="AK53" s="486"/>
      <c r="AL53" s="575"/>
      <c r="AM53" s="576"/>
      <c r="AN53" s="576"/>
      <c r="AO53" s="576"/>
      <c r="AP53" s="576"/>
      <c r="AQ53" s="576"/>
      <c r="AR53" s="576"/>
      <c r="AS53" s="577"/>
    </row>
    <row r="54" spans="1:62" ht="15" x14ac:dyDescent="0.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79" t="s">
        <v>136</v>
      </c>
      <c r="U54" s="61"/>
      <c r="V54" s="61"/>
      <c r="W54" s="61"/>
      <c r="X54" s="61"/>
      <c r="Y54" s="61"/>
      <c r="Z54" s="61"/>
      <c r="AA54" s="61"/>
      <c r="AB54" s="61"/>
      <c r="AC54" s="61"/>
      <c r="AD54" s="62"/>
      <c r="AE54" s="562"/>
      <c r="AF54" s="562"/>
      <c r="AG54" s="562"/>
      <c r="AH54" s="562"/>
      <c r="AI54" s="562"/>
      <c r="AJ54" s="562"/>
      <c r="AK54" s="563"/>
      <c r="AL54" s="564">
        <f>SUM(AL50:AS53)</f>
        <v>0</v>
      </c>
      <c r="AM54" s="565"/>
      <c r="AN54" s="565"/>
      <c r="AO54" s="565"/>
      <c r="AP54" s="565"/>
      <c r="AQ54" s="565"/>
      <c r="AR54" s="565"/>
      <c r="AS54" s="565"/>
    </row>
    <row r="55" spans="1:62" x14ac:dyDescent="0.15">
      <c r="T55" s="58"/>
      <c r="U55" s="58"/>
      <c r="V55" s="58"/>
      <c r="W55" s="58"/>
    </row>
    <row r="56" spans="1:62" ht="15" x14ac:dyDescent="0.15">
      <c r="A56" s="566" t="s">
        <v>146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8"/>
    </row>
    <row r="57" spans="1:62" ht="31.5" customHeight="1" x14ac:dyDescent="0.15">
      <c r="A57" s="80"/>
      <c r="B57" s="482" t="s">
        <v>147</v>
      </c>
      <c r="C57" s="584" t="s">
        <v>160</v>
      </c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5"/>
      <c r="AE57" s="590">
        <f>IFERROR(VLOOKUP(AT57,source_honoraires!$D$10:$V$158,source_honoraires!$T$7,FALSE),0)</f>
        <v>0</v>
      </c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90"/>
      <c r="AS57" s="590"/>
      <c r="AT57" s="2" t="str">
        <f>$BE$5&amp;"A"</f>
        <v>A</v>
      </c>
    </row>
    <row r="58" spans="1:62" ht="31.5" customHeight="1" x14ac:dyDescent="0.15">
      <c r="A58" s="80"/>
      <c r="B58" s="482" t="s">
        <v>148</v>
      </c>
      <c r="C58" s="584" t="s">
        <v>149</v>
      </c>
      <c r="D58" s="584"/>
      <c r="E58" s="584"/>
      <c r="F58" s="584"/>
      <c r="G58" s="584"/>
      <c r="H58" s="584"/>
      <c r="I58" s="584"/>
      <c r="J58" s="584"/>
      <c r="K58" s="584"/>
      <c r="L58" s="584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584"/>
      <c r="AD58" s="483"/>
      <c r="AE58" s="590">
        <f>IFERROR(VLOOKUP(AT58,source_honoraires!$D$10:$V$158,source_honoraires!$T$7,FALSE),0)</f>
        <v>0</v>
      </c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90"/>
      <c r="AS58" s="590"/>
      <c r="AT58" s="2" t="str">
        <f>$BE$5&amp;"B"</f>
        <v>B</v>
      </c>
    </row>
    <row r="59" spans="1:62" ht="31.5" customHeight="1" x14ac:dyDescent="0.15">
      <c r="A59" s="80"/>
      <c r="B59" s="482" t="s">
        <v>150</v>
      </c>
      <c r="C59" s="591" t="s">
        <v>151</v>
      </c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3"/>
      <c r="AE59" s="590" t="e">
        <f>VLOOKUP($BE$5,source_honoraires!$E$10:$X$351,source_honoraires!$X$6,FALSE)</f>
        <v>#N/A</v>
      </c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90"/>
      <c r="AS59" s="590"/>
      <c r="AT59" s="2" t="str">
        <f>$BE$5&amp;"C"</f>
        <v>C</v>
      </c>
    </row>
    <row r="61" spans="1:62" ht="2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6"/>
    </row>
    <row r="62" spans="1:62" x14ac:dyDescent="0.15">
      <c r="A62" s="57"/>
      <c r="B62" s="58" t="s">
        <v>152</v>
      </c>
      <c r="C62" s="58"/>
      <c r="D62" s="58"/>
      <c r="E62" s="58"/>
      <c r="F62" s="58"/>
      <c r="G62" s="58"/>
      <c r="H62" s="58"/>
      <c r="I62" s="589">
        <f>paramètres!B12</f>
        <v>0</v>
      </c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9"/>
    </row>
    <row r="63" spans="1:62" ht="2.25" customHeight="1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9"/>
    </row>
    <row r="64" spans="1:62" x14ac:dyDescent="0.15">
      <c r="A64" s="57"/>
      <c r="B64" s="58" t="s">
        <v>153</v>
      </c>
      <c r="C64" s="58"/>
      <c r="D64" s="58"/>
      <c r="E64" s="58"/>
      <c r="F64" s="58"/>
      <c r="G64" s="343" t="str">
        <f>MID(paramètres!B18,1,1)</f>
        <v/>
      </c>
      <c r="H64" s="344" t="str">
        <f>MID(paramètres!B18,2,1)</f>
        <v/>
      </c>
      <c r="I64" s="344" t="str">
        <f>MID(paramètres!B18,3,1)</f>
        <v/>
      </c>
      <c r="J64" s="344" t="str">
        <f>MID(paramètres!B18,4,1)</f>
        <v/>
      </c>
      <c r="K64" s="344" t="str">
        <f>MID(paramètres!B18,5,1)</f>
        <v/>
      </c>
      <c r="L64" s="345" t="str">
        <f>MID(paramètres!B18,6,1)</f>
        <v/>
      </c>
      <c r="M64" s="346"/>
      <c r="N64" s="344" t="str">
        <f>RIGHT(paramètres!B18,1)</f>
        <v/>
      </c>
      <c r="O64" s="58"/>
      <c r="P64" s="58"/>
      <c r="Q64" s="58"/>
      <c r="R64" s="58"/>
      <c r="S64" s="58"/>
      <c r="T64" s="58"/>
      <c r="U64" s="58"/>
      <c r="V64" s="58"/>
      <c r="W64" s="58"/>
      <c r="X64" s="58" t="s">
        <v>155</v>
      </c>
      <c r="Y64" s="58"/>
      <c r="Z64" s="58"/>
      <c r="AA64" s="589">
        <f>paramètres!B30</f>
        <v>0</v>
      </c>
      <c r="AB64" s="589"/>
      <c r="AC64" s="589"/>
      <c r="AD64" s="589"/>
      <c r="AE64" s="589"/>
      <c r="AF64" s="589"/>
      <c r="AG64" s="589"/>
      <c r="AH64" s="589"/>
      <c r="AI64" s="589"/>
      <c r="AJ64" s="58"/>
      <c r="AK64" s="58"/>
      <c r="AL64" s="58"/>
      <c r="AM64" s="58"/>
      <c r="AN64" s="58"/>
      <c r="AO64" s="58"/>
      <c r="AP64" s="58"/>
      <c r="AQ64" s="58"/>
      <c r="AR64" s="58"/>
      <c r="AS64" s="59"/>
    </row>
    <row r="65" spans="1:45" ht="2.25" customHeight="1" x14ac:dyDescent="0.1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347"/>
      <c r="AB65" s="347"/>
      <c r="AC65" s="347"/>
      <c r="AD65" s="347"/>
      <c r="AE65" s="347"/>
      <c r="AF65" s="347"/>
      <c r="AG65" s="347"/>
      <c r="AH65" s="347"/>
      <c r="AI65" s="347"/>
      <c r="AJ65" s="58"/>
      <c r="AK65" s="58"/>
      <c r="AL65" s="58"/>
      <c r="AM65" s="58"/>
      <c r="AN65" s="58"/>
      <c r="AO65" s="58"/>
      <c r="AP65" s="58"/>
      <c r="AQ65" s="58"/>
      <c r="AR65" s="58"/>
      <c r="AS65" s="59"/>
    </row>
    <row r="66" spans="1:45" x14ac:dyDescent="0.15">
      <c r="A66" s="57"/>
      <c r="B66" s="58" t="s">
        <v>157</v>
      </c>
      <c r="C66" s="58"/>
      <c r="D66" s="58"/>
      <c r="E66" s="58"/>
      <c r="F66" s="58"/>
      <c r="G66" s="588">
        <f>paramètres!B26</f>
        <v>0</v>
      </c>
      <c r="H66" s="588"/>
      <c r="I66" s="588"/>
      <c r="J66" s="346"/>
      <c r="K66" s="346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 t="s">
        <v>15</v>
      </c>
      <c r="Y66" s="58"/>
      <c r="Z66" s="58"/>
      <c r="AA66" s="589">
        <f>paramètres!B28</f>
        <v>0</v>
      </c>
      <c r="AB66" s="589"/>
      <c r="AC66" s="589"/>
      <c r="AD66" s="589"/>
      <c r="AE66" s="589"/>
      <c r="AF66" s="589"/>
      <c r="AG66" s="589"/>
      <c r="AH66" s="589"/>
      <c r="AI66" s="589"/>
      <c r="AJ66" s="58"/>
      <c r="AK66" s="58"/>
      <c r="AL66" s="58"/>
      <c r="AM66" s="58"/>
      <c r="AN66" s="58"/>
      <c r="AO66" s="58"/>
      <c r="AP66" s="58"/>
      <c r="AQ66" s="58"/>
      <c r="AR66" s="58"/>
      <c r="AS66" s="59"/>
    </row>
    <row r="67" spans="1:45" ht="2.25" customHeight="1" x14ac:dyDescent="0.15">
      <c r="A67" s="57"/>
      <c r="B67" s="58"/>
      <c r="C67" s="58"/>
      <c r="D67" s="58"/>
      <c r="E67" s="58"/>
      <c r="F67" s="58"/>
      <c r="G67" s="346"/>
      <c r="H67" s="346"/>
      <c r="I67" s="346"/>
      <c r="J67" s="346"/>
      <c r="K67" s="346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347"/>
      <c r="AB67" s="347"/>
      <c r="AC67" s="347"/>
      <c r="AD67" s="347"/>
      <c r="AE67" s="347"/>
      <c r="AF67" s="347"/>
      <c r="AG67" s="347"/>
      <c r="AH67" s="347"/>
      <c r="AI67" s="347"/>
      <c r="AJ67" s="58"/>
      <c r="AK67" s="58"/>
      <c r="AL67" s="58"/>
      <c r="AM67" s="58"/>
      <c r="AN67" s="58"/>
      <c r="AO67" s="58"/>
      <c r="AP67" s="58"/>
      <c r="AQ67" s="58"/>
      <c r="AR67" s="58"/>
      <c r="AS67" s="59"/>
    </row>
    <row r="68" spans="1:45" x14ac:dyDescent="0.15">
      <c r="A68" s="57"/>
      <c r="B68" s="58" t="s">
        <v>154</v>
      </c>
      <c r="C68" s="58"/>
      <c r="D68" s="58"/>
      <c r="E68" s="58"/>
      <c r="F68" s="58"/>
      <c r="G68" s="588">
        <f>paramètres!B32</f>
        <v>0</v>
      </c>
      <c r="H68" s="588"/>
      <c r="I68" s="588"/>
      <c r="J68" s="588"/>
      <c r="K68" s="58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 t="s">
        <v>156</v>
      </c>
      <c r="Y68" s="58"/>
      <c r="Z68" s="58"/>
      <c r="AA68" s="589">
        <f>paramètres!B34</f>
        <v>0</v>
      </c>
      <c r="AB68" s="589"/>
      <c r="AC68" s="589"/>
      <c r="AD68" s="589"/>
      <c r="AE68" s="589"/>
      <c r="AF68" s="589"/>
      <c r="AG68" s="589"/>
      <c r="AH68" s="589"/>
      <c r="AI68" s="589"/>
      <c r="AJ68" s="58"/>
      <c r="AK68" s="58"/>
      <c r="AL68" s="58"/>
      <c r="AM68" s="58"/>
      <c r="AN68" s="58"/>
      <c r="AO68" s="58"/>
      <c r="AP68" s="58"/>
      <c r="AQ68" s="58"/>
      <c r="AR68" s="58"/>
      <c r="AS68" s="59"/>
    </row>
    <row r="69" spans="1:45" ht="2.25" customHeight="1" x14ac:dyDescent="0.1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2"/>
    </row>
    <row r="70" spans="1:45" ht="2.25" customHeight="1" x14ac:dyDescent="0.15"/>
    <row r="71" spans="1:45" x14ac:dyDescent="0.15">
      <c r="V71" s="2" t="s">
        <v>174</v>
      </c>
      <c r="X71" s="586">
        <f>paramètres!B28</f>
        <v>0</v>
      </c>
      <c r="Y71" s="586"/>
      <c r="Z71" s="586"/>
      <c r="AA71" s="586"/>
      <c r="AB71" s="586"/>
      <c r="AC71" s="586"/>
      <c r="AE71" s="2" t="s">
        <v>175</v>
      </c>
      <c r="AF71" s="587" t="str">
        <f>IF(paramètres!B22&lt;&gt;"",paramètres!B22,"")</f>
        <v/>
      </c>
      <c r="AG71" s="587"/>
      <c r="AH71" s="587"/>
      <c r="AI71" s="587"/>
      <c r="AJ71" s="587"/>
      <c r="AK71" s="587"/>
    </row>
    <row r="73" spans="1:45" ht="15" x14ac:dyDescent="0.15">
      <c r="AC73" s="51" t="s">
        <v>158</v>
      </c>
    </row>
  </sheetData>
  <mergeCells count="89">
    <mergeCell ref="X71:AC71"/>
    <mergeCell ref="AF71:AK71"/>
    <mergeCell ref="I62:AE62"/>
    <mergeCell ref="AA64:AI64"/>
    <mergeCell ref="G66:I66"/>
    <mergeCell ref="AA66:AI66"/>
    <mergeCell ref="G68:K68"/>
    <mergeCell ref="AA68:AI68"/>
    <mergeCell ref="C59:AD59"/>
    <mergeCell ref="AE59:AS59"/>
    <mergeCell ref="A52:AD52"/>
    <mergeCell ref="AE52:AK52"/>
    <mergeCell ref="AL52:AS52"/>
    <mergeCell ref="A53:AD53"/>
    <mergeCell ref="AL53:AS53"/>
    <mergeCell ref="AE54:AK54"/>
    <mergeCell ref="AL54:AS54"/>
    <mergeCell ref="A56:AS56"/>
    <mergeCell ref="C57:AD57"/>
    <mergeCell ref="AE57:AS57"/>
    <mergeCell ref="C58:AC58"/>
    <mergeCell ref="AE58:AS58"/>
    <mergeCell ref="A50:AD50"/>
    <mergeCell ref="AE50:AK50"/>
    <mergeCell ref="AL50:AS50"/>
    <mergeCell ref="A51:AD51"/>
    <mergeCell ref="AE51:AK51"/>
    <mergeCell ref="AL51:AS51"/>
    <mergeCell ref="AH42:AO42"/>
    <mergeCell ref="AH43:AO43"/>
    <mergeCell ref="AH44:AO44"/>
    <mergeCell ref="AH45:AO45"/>
    <mergeCell ref="A49:AD49"/>
    <mergeCell ref="AE49:AK49"/>
    <mergeCell ref="AL49:AS49"/>
    <mergeCell ref="AL41:AS41"/>
    <mergeCell ref="AE33:AK33"/>
    <mergeCell ref="AL33:AS33"/>
    <mergeCell ref="R34:S34"/>
    <mergeCell ref="AE34:AK34"/>
    <mergeCell ref="AL34:AS40"/>
    <mergeCell ref="R35:S35"/>
    <mergeCell ref="AE35:AK35"/>
    <mergeCell ref="R36:S36"/>
    <mergeCell ref="AE36:AK36"/>
    <mergeCell ref="R37:S37"/>
    <mergeCell ref="AE37:AK37"/>
    <mergeCell ref="AE38:AK38"/>
    <mergeCell ref="AE39:AK39"/>
    <mergeCell ref="AE40:AK40"/>
    <mergeCell ref="AE41:AK41"/>
    <mergeCell ref="AE27:AK30"/>
    <mergeCell ref="AL27:AS30"/>
    <mergeCell ref="AE31:AK31"/>
    <mergeCell ref="AL31:AS31"/>
    <mergeCell ref="AE32:AK32"/>
    <mergeCell ref="AL32:AS32"/>
    <mergeCell ref="A23:U23"/>
    <mergeCell ref="AE23:AS23"/>
    <mergeCell ref="AE24:AK24"/>
    <mergeCell ref="AL24:AS24"/>
    <mergeCell ref="AE25:AK26"/>
    <mergeCell ref="AL25:AS26"/>
    <mergeCell ref="H18:M18"/>
    <mergeCell ref="S18:T18"/>
    <mergeCell ref="AC18:AR18"/>
    <mergeCell ref="X20:AB20"/>
    <mergeCell ref="AD20:AH20"/>
    <mergeCell ref="AK20:AR20"/>
    <mergeCell ref="A7:M7"/>
    <mergeCell ref="AC12:AR12"/>
    <mergeCell ref="H14:T14"/>
    <mergeCell ref="AC14:AR14"/>
    <mergeCell ref="D16:G16"/>
    <mergeCell ref="I16:J16"/>
    <mergeCell ref="N16:T16"/>
    <mergeCell ref="AC16:AR16"/>
    <mergeCell ref="BF3:BF4"/>
    <mergeCell ref="A4:M4"/>
    <mergeCell ref="U4:AS4"/>
    <mergeCell ref="A5:M5"/>
    <mergeCell ref="A6:M6"/>
    <mergeCell ref="Z6:AA6"/>
    <mergeCell ref="BE3:BE4"/>
    <mergeCell ref="A1:M1"/>
    <mergeCell ref="A2:M2"/>
    <mergeCell ref="U2:AS2"/>
    <mergeCell ref="A3:M3"/>
    <mergeCell ref="U3:AS3"/>
  </mergeCells>
  <conditionalFormatting sqref="D16:G16 I16:J16 N16:T16 M10:R10 T10 AA68">
    <cfRule type="containsBlanks" dxfId="169" priority="18">
      <formula>LEN(TRIM(D10))=0</formula>
    </cfRule>
  </conditionalFormatting>
  <conditionalFormatting sqref="H18:M18 S18:T18">
    <cfRule type="containsBlanks" dxfId="168" priority="17">
      <formula>LEN(TRIM(H18))=0</formula>
    </cfRule>
  </conditionalFormatting>
  <conditionalFormatting sqref="J20:K20">
    <cfRule type="containsBlanks" dxfId="167" priority="15">
      <formula>LEN(TRIM(J20))=0</formula>
    </cfRule>
  </conditionalFormatting>
  <conditionalFormatting sqref="G12">
    <cfRule type="containsBlanks" dxfId="166" priority="16">
      <formula>LEN(TRIM(G12))=0</formula>
    </cfRule>
  </conditionalFormatting>
  <conditionalFormatting sqref="M20:N20">
    <cfRule type="containsBlanks" dxfId="165" priority="14">
      <formula>LEN(TRIM(M20))=0</formula>
    </cfRule>
  </conditionalFormatting>
  <conditionalFormatting sqref="AI10:AN10">
    <cfRule type="containsBlanks" dxfId="164" priority="13">
      <formula>LEN(TRIM(AI10))=0</formula>
    </cfRule>
  </conditionalFormatting>
  <conditionalFormatting sqref="X20:AB20">
    <cfRule type="containsBlanks" dxfId="163" priority="12">
      <formula>LEN(TRIM(X20))=0</formula>
    </cfRule>
  </conditionalFormatting>
  <conditionalFormatting sqref="AD20">
    <cfRule type="containsBlanks" dxfId="162" priority="11">
      <formula>LEN(TRIM(AD20))=0</formula>
    </cfRule>
  </conditionalFormatting>
  <conditionalFormatting sqref="AK20:AR20">
    <cfRule type="containsBlanks" dxfId="161" priority="10">
      <formula>LEN(TRIM(AK20))=0</formula>
    </cfRule>
  </conditionalFormatting>
  <conditionalFormatting sqref="AC12:AR12 AC14:AR14 AC18:AR18 AC16:AR16">
    <cfRule type="containsBlanks" dxfId="160" priority="9">
      <formula>LEN(TRIM(AC12))=0</formula>
    </cfRule>
  </conditionalFormatting>
  <conditionalFormatting sqref="H14:T14">
    <cfRule type="containsBlanks" dxfId="159" priority="8">
      <formula>LEN(TRIM(H14))=0</formula>
    </cfRule>
  </conditionalFormatting>
  <conditionalFormatting sqref="AP10">
    <cfRule type="containsBlanks" dxfId="158" priority="7">
      <formula>LEN(TRIM(AP10))=0</formula>
    </cfRule>
  </conditionalFormatting>
  <conditionalFormatting sqref="G64:L64">
    <cfRule type="containsBlanks" dxfId="157" priority="6">
      <formula>LEN(TRIM(G64))=0</formula>
    </cfRule>
  </conditionalFormatting>
  <conditionalFormatting sqref="N64">
    <cfRule type="containsBlanks" dxfId="156" priority="5">
      <formula>LEN(TRIM(N64))=0</formula>
    </cfRule>
  </conditionalFormatting>
  <conditionalFormatting sqref="G66:I66 G68:K68">
    <cfRule type="containsBlanks" dxfId="155" priority="4">
      <formula>LEN(TRIM(G66))=0</formula>
    </cfRule>
  </conditionalFormatting>
  <conditionalFormatting sqref="I62:AE62">
    <cfRule type="containsBlanks" dxfId="154" priority="3">
      <formula>LEN(TRIM(I62))=0</formula>
    </cfRule>
  </conditionalFormatting>
  <conditionalFormatting sqref="AA64:AI64 AA66:AI66">
    <cfRule type="containsBlanks" dxfId="153" priority="2">
      <formula>LEN(TRIM(AA64))=0</formula>
    </cfRule>
  </conditionalFormatting>
  <conditionalFormatting sqref="Z6:AA6">
    <cfRule type="containsBlanks" dxfId="152" priority="1">
      <formula>LEN(TRIM(Z6))=0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84" orientation="portrait" r:id="rId1"/>
  <headerFooter>
    <oddHeader>&amp;R&amp;"Geneva,Gras"&amp;12ID19</oddHeader>
    <oddFooter>&amp;L_____________________________
(1) Célibataire, marié, veuf, divorcé.
(2) Inclure la période des congés.&amp;R
Mis au format Excel par : www.impots-et-taxes.com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  <pageSetUpPr fitToPage="1"/>
  </sheetPr>
  <dimension ref="A1:BJ73"/>
  <sheetViews>
    <sheetView showGridLines="0" showZeros="0" workbookViewId="0">
      <selection activeCell="BE50" sqref="BE50"/>
    </sheetView>
  </sheetViews>
  <sheetFormatPr baseColWidth="10" defaultColWidth="3.6640625" defaultRowHeight="14" x14ac:dyDescent="0.15"/>
  <cols>
    <col min="1" max="1" width="0.6640625" style="2" customWidth="1"/>
    <col min="2" max="2" width="3.6640625" style="2" bestFit="1" customWidth="1"/>
    <col min="3" max="6" width="3.6640625" style="2"/>
    <col min="7" max="7" width="3.6640625" style="2" customWidth="1"/>
    <col min="8" max="9" width="3.6640625" style="2"/>
    <col min="10" max="11" width="2.83203125" style="2" customWidth="1"/>
    <col min="12" max="12" width="4.5" style="2" customWidth="1"/>
    <col min="13" max="20" width="2.6640625" style="2" customWidth="1"/>
    <col min="21" max="21" width="0.5" style="2" customWidth="1"/>
    <col min="22" max="22" width="0.83203125" style="2" customWidth="1"/>
    <col min="23" max="29" width="3.1640625" style="2" customWidth="1"/>
    <col min="30" max="30" width="1.1640625" style="2" customWidth="1"/>
    <col min="31" max="34" width="3.1640625" style="2" customWidth="1"/>
    <col min="35" max="44" width="2.6640625" style="2" customWidth="1"/>
    <col min="45" max="45" width="0.6640625" style="2" customWidth="1"/>
    <col min="46" max="46" width="3.6640625" style="2" hidden="1" customWidth="1"/>
    <col min="47" max="56" width="3.6640625" style="2"/>
    <col min="57" max="57" width="28.6640625" style="2" bestFit="1" customWidth="1"/>
    <col min="58" max="58" width="5.5" style="349" hidden="1" customWidth="1"/>
    <col min="59" max="61" width="0" style="2" hidden="1" customWidth="1"/>
    <col min="62" max="62" width="3" style="349" hidden="1" customWidth="1"/>
    <col min="63" max="16384" width="3.6640625" style="2"/>
  </cols>
  <sheetData>
    <row r="1" spans="1:62" ht="16" x14ac:dyDescent="0.15">
      <c r="A1" s="523" t="s">
        <v>28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"/>
      <c r="O1" s="52"/>
      <c r="P1" s="52"/>
      <c r="AM1" s="53"/>
    </row>
    <row r="2" spans="1:62" s="53" customFormat="1" ht="15" thickBot="1" x14ac:dyDescent="0.2">
      <c r="A2" s="522" t="s">
        <v>104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3"/>
      <c r="O2" s="3"/>
      <c r="P2" s="3"/>
      <c r="U2" s="522" t="s">
        <v>106</v>
      </c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BF2" s="350"/>
      <c r="BJ2" s="350"/>
    </row>
    <row r="3" spans="1:62" s="53" customFormat="1" ht="13.5" customHeight="1" x14ac:dyDescent="0.15">
      <c r="A3" s="522" t="s">
        <v>159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3"/>
      <c r="O3" s="3"/>
      <c r="P3" s="3"/>
      <c r="U3" s="522" t="s">
        <v>107</v>
      </c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BE3" s="518" t="s">
        <v>303</v>
      </c>
      <c r="BF3" s="516" t="s">
        <v>290</v>
      </c>
      <c r="BJ3" s="354" t="str">
        <f>paramètres!E6</f>
        <v>00</v>
      </c>
    </row>
    <row r="4" spans="1:62" ht="15" x14ac:dyDescent="0.15">
      <c r="A4" s="522" t="s">
        <v>105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"/>
      <c r="O4" s="52"/>
      <c r="P4" s="52"/>
      <c r="U4" s="522" t="s">
        <v>108</v>
      </c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BE4" s="519"/>
      <c r="BF4" s="517"/>
      <c r="BJ4" s="354" t="str">
        <f>paramètres!E7</f>
        <v/>
      </c>
    </row>
    <row r="5" spans="1:62" ht="15" thickBot="1" x14ac:dyDescent="0.2">
      <c r="A5" s="522" t="s">
        <v>33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3"/>
      <c r="O5" s="3"/>
      <c r="P5" s="3"/>
      <c r="BE5" s="366"/>
      <c r="BF5" s="351">
        <f>BE5</f>
        <v>0</v>
      </c>
    </row>
    <row r="6" spans="1:62" x14ac:dyDescent="0.15">
      <c r="A6" s="524" t="s">
        <v>109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3"/>
      <c r="O6" s="3"/>
      <c r="P6" s="3"/>
      <c r="V6" s="4" t="s">
        <v>112</v>
      </c>
      <c r="W6" s="4"/>
      <c r="X6" s="4"/>
      <c r="Y6" s="4"/>
      <c r="Z6" s="525">
        <f>paramètres!B20</f>
        <v>0</v>
      </c>
      <c r="AA6" s="525"/>
      <c r="AB6" s="4" t="s">
        <v>111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62" x14ac:dyDescent="0.15">
      <c r="A7" s="524" t="s">
        <v>110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3"/>
      <c r="O7" s="3"/>
      <c r="P7" s="3"/>
    </row>
    <row r="8" spans="1:62" ht="19.5" customHeight="1" x14ac:dyDescent="0.15"/>
    <row r="9" spans="1:62" ht="3" customHeight="1" x14ac:dyDescent="0.1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  <c r="V9" s="5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6"/>
    </row>
    <row r="10" spans="1:62" x14ac:dyDescent="0.15">
      <c r="A10" s="57"/>
      <c r="B10" s="425" t="s">
        <v>113</v>
      </c>
      <c r="C10" s="426"/>
      <c r="D10" s="425"/>
      <c r="E10" s="425"/>
      <c r="F10" s="425"/>
      <c r="G10" s="425"/>
      <c r="H10" s="425"/>
      <c r="I10" s="425"/>
      <c r="J10" s="425"/>
      <c r="K10" s="425"/>
      <c r="L10" s="425" t="s">
        <v>20</v>
      </c>
      <c r="M10" s="427" t="str">
        <f>LEFT(BE5,1)</f>
        <v/>
      </c>
      <c r="N10" s="428" t="str">
        <f>MID(BE5,2,1)</f>
        <v/>
      </c>
      <c r="O10" s="428" t="str">
        <f>MID(BE5,3,1)</f>
        <v/>
      </c>
      <c r="P10" s="428" t="str">
        <f>MID(BE5,4,1)</f>
        <v/>
      </c>
      <c r="Q10" s="428" t="str">
        <f>MID(BE5,5,1)</f>
        <v/>
      </c>
      <c r="R10" s="429" t="str">
        <f>MID(BE5,6,1)</f>
        <v/>
      </c>
      <c r="S10" s="430"/>
      <c r="T10" s="431" t="str">
        <f>+MID(BE5,7,1)</f>
        <v/>
      </c>
      <c r="U10" s="59"/>
      <c r="V10" s="57"/>
      <c r="W10" s="58" t="s">
        <v>118</v>
      </c>
      <c r="X10" s="58"/>
      <c r="Y10" s="58"/>
      <c r="Z10" s="58"/>
      <c r="AA10" s="58"/>
      <c r="AB10" s="58"/>
      <c r="AC10" s="58"/>
      <c r="AD10" s="58"/>
      <c r="AE10" s="58" t="s">
        <v>20</v>
      </c>
      <c r="AF10" s="58"/>
      <c r="AG10" s="58"/>
      <c r="AH10" s="58"/>
      <c r="AI10" s="92"/>
      <c r="AJ10" s="93"/>
      <c r="AK10" s="93"/>
      <c r="AL10" s="93"/>
      <c r="AM10" s="93"/>
      <c r="AN10" s="94"/>
      <c r="AO10" s="65"/>
      <c r="AP10" s="93"/>
      <c r="AQ10" s="65"/>
      <c r="AR10" s="65"/>
      <c r="AS10" s="63"/>
    </row>
    <row r="11" spans="1:62" ht="2.25" customHeight="1" x14ac:dyDescent="0.15">
      <c r="A11" s="57"/>
      <c r="B11" s="425"/>
      <c r="C11" s="426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59"/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9"/>
    </row>
    <row r="12" spans="1:62" x14ac:dyDescent="0.15">
      <c r="A12" s="57"/>
      <c r="B12" s="425" t="s">
        <v>114</v>
      </c>
      <c r="C12" s="426"/>
      <c r="D12" s="425"/>
      <c r="E12" s="425"/>
      <c r="F12" s="425"/>
      <c r="G12" s="432" t="e">
        <f>VLOOKUP($BE$5,source_honoraires!$E$10:$V$351,source_honoraires!$F$6,FALSE)&amp;" "&amp;VLOOKUP($BE$5,source_honoraires!$E$10:$V$351,source_honoraires!$G$6,FALSE)</f>
        <v>#N/A</v>
      </c>
      <c r="H12" s="426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59"/>
      <c r="V12" s="57"/>
      <c r="W12" s="58" t="s">
        <v>122</v>
      </c>
      <c r="X12" s="58"/>
      <c r="Y12" s="58"/>
      <c r="Z12" s="58"/>
      <c r="AA12" s="58"/>
      <c r="AB12" s="58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9"/>
    </row>
    <row r="13" spans="1:62" ht="2.25" customHeight="1" x14ac:dyDescent="0.15">
      <c r="A13" s="57"/>
      <c r="B13" s="425"/>
      <c r="C13" s="426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59"/>
      <c r="V13" s="57"/>
      <c r="W13" s="58"/>
      <c r="X13" s="58"/>
      <c r="Y13" s="58"/>
      <c r="Z13" s="58"/>
      <c r="AA13" s="58"/>
      <c r="AB13" s="58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59"/>
    </row>
    <row r="14" spans="1:62" x14ac:dyDescent="0.15">
      <c r="A14" s="57"/>
      <c r="B14" s="425" t="s">
        <v>21</v>
      </c>
      <c r="C14" s="426"/>
      <c r="D14" s="425"/>
      <c r="E14" s="425"/>
      <c r="F14" s="425"/>
      <c r="G14" s="425"/>
      <c r="H14" s="527" t="e">
        <f>VLOOKUP($BE$5,source_honoraires!$E$10:$V$351,source_honoraires!$I$6,FALSE)</f>
        <v>#N/A</v>
      </c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9"/>
      <c r="V14" s="57"/>
      <c r="W14" s="58" t="s">
        <v>121</v>
      </c>
      <c r="X14" s="58"/>
      <c r="Y14" s="58"/>
      <c r="Z14" s="58"/>
      <c r="AA14" s="58"/>
      <c r="AB14" s="58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9"/>
    </row>
    <row r="15" spans="1:62" ht="2.25" customHeight="1" x14ac:dyDescent="0.15">
      <c r="A15" s="57"/>
      <c r="B15" s="425"/>
      <c r="C15" s="426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59"/>
      <c r="V15" s="57"/>
      <c r="W15" s="58"/>
      <c r="X15" s="58"/>
      <c r="Y15" s="58"/>
      <c r="Z15" s="58"/>
      <c r="AA15" s="58"/>
      <c r="AB15" s="58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59"/>
    </row>
    <row r="16" spans="1:62" x14ac:dyDescent="0.15">
      <c r="A16" s="57"/>
      <c r="B16" s="425" t="s">
        <v>8</v>
      </c>
      <c r="C16" s="426"/>
      <c r="D16" s="527" t="e">
        <f>VLOOKUP($BE$5,source_honoraires!$E$10:$V$351,source_honoraires!$K$6,FALSE)</f>
        <v>#N/A</v>
      </c>
      <c r="E16" s="527"/>
      <c r="F16" s="527"/>
      <c r="G16" s="527"/>
      <c r="H16" s="425" t="s">
        <v>18</v>
      </c>
      <c r="I16" s="527" t="e">
        <f>VLOOKUP($BE$5,source_honoraires!$E$10:$V$351,source_honoraires!$L$6,FALSE)</f>
        <v>#N/A</v>
      </c>
      <c r="J16" s="527"/>
      <c r="K16" s="433"/>
      <c r="L16" s="425" t="s">
        <v>15</v>
      </c>
      <c r="M16" s="425"/>
      <c r="N16" s="527" t="e">
        <f>VLOOKUP($BE$5,source_honoraires!$E$10:$V$351,source_honoraires!$M$6,FALSE)</f>
        <v>#N/A</v>
      </c>
      <c r="O16" s="527"/>
      <c r="P16" s="527"/>
      <c r="Q16" s="527"/>
      <c r="R16" s="527"/>
      <c r="S16" s="527"/>
      <c r="T16" s="527"/>
      <c r="U16" s="59"/>
      <c r="V16" s="57"/>
      <c r="W16" s="58" t="s">
        <v>120</v>
      </c>
      <c r="X16" s="58"/>
      <c r="Y16" s="58"/>
      <c r="Z16" s="58"/>
      <c r="AA16" s="58"/>
      <c r="AB16" s="58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9"/>
    </row>
    <row r="17" spans="1:62" ht="2.25" customHeight="1" x14ac:dyDescent="0.15">
      <c r="A17" s="57"/>
      <c r="B17" s="425"/>
      <c r="C17" s="426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59"/>
      <c r="V17" s="57"/>
      <c r="W17" s="58"/>
      <c r="X17" s="58"/>
      <c r="Y17" s="58"/>
      <c r="Z17" s="58"/>
      <c r="AA17" s="58"/>
      <c r="AB17" s="58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59"/>
    </row>
    <row r="18" spans="1:62" x14ac:dyDescent="0.15">
      <c r="A18" s="57"/>
      <c r="B18" s="425" t="s">
        <v>161</v>
      </c>
      <c r="C18" s="426"/>
      <c r="D18" s="425"/>
      <c r="E18" s="425"/>
      <c r="F18" s="425"/>
      <c r="G18" s="425"/>
      <c r="H18" s="527"/>
      <c r="I18" s="527"/>
      <c r="J18" s="527"/>
      <c r="K18" s="527"/>
      <c r="L18" s="527"/>
      <c r="M18" s="527"/>
      <c r="N18" s="425" t="s">
        <v>115</v>
      </c>
      <c r="O18" s="426"/>
      <c r="P18" s="425"/>
      <c r="Q18" s="425"/>
      <c r="R18" s="425"/>
      <c r="S18" s="528"/>
      <c r="T18" s="528"/>
      <c r="U18" s="59"/>
      <c r="V18" s="57"/>
      <c r="W18" s="58" t="s">
        <v>123</v>
      </c>
      <c r="X18" s="58"/>
      <c r="Y18" s="58"/>
      <c r="Z18" s="58"/>
      <c r="AA18" s="58"/>
      <c r="AB18" s="58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9"/>
    </row>
    <row r="19" spans="1:62" ht="2.25" customHeight="1" x14ac:dyDescent="0.15">
      <c r="A19" s="57"/>
      <c r="B19" s="425"/>
      <c r="C19" s="426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59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</row>
    <row r="20" spans="1:62" x14ac:dyDescent="0.15">
      <c r="A20" s="57"/>
      <c r="B20" s="425" t="s">
        <v>116</v>
      </c>
      <c r="C20" s="426"/>
      <c r="D20" s="425"/>
      <c r="E20" s="425"/>
      <c r="F20" s="425"/>
      <c r="G20" s="425"/>
      <c r="H20" s="425"/>
      <c r="I20" s="425" t="s">
        <v>27</v>
      </c>
      <c r="J20" s="434" t="e">
        <f>IF(VLOOKUP($BE$5,source_honoraires!$E$10:$V$351,source_honoraires!$O$6,FALSE)&lt;10,"0"&amp;VLOOKUP($BE$5,source_honoraires!$E$10:$V$351,source_honoraires!$O$6,FALSE),VLOOKUP($BE$5,source_honoraires!$E$10:$V$351,source_honoraires!$O$6,FALSE))</f>
        <v>#N/A</v>
      </c>
      <c r="K20" s="435" t="e">
        <f>IF(VLOOKUP($BE$5,source_honoraires!$E$10:$V$351,source_honoraires!$P$6,FALSE)&lt;10,"0"&amp;VLOOKUP($BE$5,source_honoraires!$E$10:$V$351,source_honoraires!$P$6,FALSE),VLOOKUP($BE$5,source_honoraires!$E$10:$V$351,source_honoraires!$P$6,FALSE))</f>
        <v>#N/A</v>
      </c>
      <c r="L20" s="430" t="s">
        <v>117</v>
      </c>
      <c r="M20" s="434" t="e">
        <f>VLOOKUP($BE$5,source_honoraires!$E$10:$V$351,source_honoraires!$Q$6,FALSE)</f>
        <v>#N/A</v>
      </c>
      <c r="N20" s="435" t="e">
        <f>VLOOKUP($BE$5,source_honoraires!$E$10:$V$351,source_honoraires!$R$6,FALSE)</f>
        <v>#N/A</v>
      </c>
      <c r="O20" s="436" t="s">
        <v>66</v>
      </c>
      <c r="P20" s="425"/>
      <c r="Q20" s="425"/>
      <c r="R20" s="425"/>
      <c r="S20" s="425"/>
      <c r="T20" s="425"/>
      <c r="U20" s="59"/>
      <c r="V20" s="57"/>
      <c r="W20" s="58" t="s">
        <v>8</v>
      </c>
      <c r="X20" s="529"/>
      <c r="Y20" s="529"/>
      <c r="Z20" s="529"/>
      <c r="AA20" s="529"/>
      <c r="AB20" s="529"/>
      <c r="AC20" s="58" t="s">
        <v>18</v>
      </c>
      <c r="AD20" s="526"/>
      <c r="AE20" s="526"/>
      <c r="AF20" s="526"/>
      <c r="AG20" s="526"/>
      <c r="AH20" s="526"/>
      <c r="AI20" s="58" t="s">
        <v>15</v>
      </c>
      <c r="AJ20" s="58"/>
      <c r="AK20" s="526"/>
      <c r="AL20" s="526"/>
      <c r="AM20" s="526"/>
      <c r="AN20" s="526"/>
      <c r="AO20" s="526"/>
      <c r="AP20" s="526"/>
      <c r="AQ20" s="526"/>
      <c r="AR20" s="526"/>
      <c r="AS20" s="59"/>
    </row>
    <row r="21" spans="1:62" ht="5.25" customHeight="1" x14ac:dyDescent="0.15">
      <c r="A21" s="60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62"/>
      <c r="V21" s="60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2"/>
    </row>
    <row r="23" spans="1:62" s="53" customFormat="1" ht="15" customHeight="1" x14ac:dyDescent="0.15">
      <c r="A23" s="530" t="s">
        <v>119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64"/>
      <c r="W23" s="64"/>
      <c r="X23" s="64"/>
      <c r="Y23" s="64"/>
      <c r="Z23" s="64"/>
      <c r="AA23" s="64"/>
      <c r="AB23" s="64"/>
      <c r="AC23" s="64"/>
      <c r="AD23" s="64"/>
      <c r="AE23" s="532" t="s">
        <v>12</v>
      </c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4"/>
      <c r="BF23" s="350"/>
      <c r="BJ23" s="350"/>
    </row>
    <row r="24" spans="1:62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32" t="s">
        <v>22</v>
      </c>
      <c r="AF24" s="533"/>
      <c r="AG24" s="533"/>
      <c r="AH24" s="533"/>
      <c r="AI24" s="533"/>
      <c r="AJ24" s="533"/>
      <c r="AK24" s="534"/>
      <c r="AL24" s="532" t="s">
        <v>23</v>
      </c>
      <c r="AM24" s="533"/>
      <c r="AN24" s="533"/>
      <c r="AO24" s="533"/>
      <c r="AP24" s="533"/>
      <c r="AQ24" s="533"/>
      <c r="AR24" s="533"/>
      <c r="AS24" s="534"/>
    </row>
    <row r="25" spans="1:62" ht="20.25" customHeight="1" x14ac:dyDescent="0.15">
      <c r="A25" s="57"/>
      <c r="B25" s="70" t="s">
        <v>124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</row>
    <row r="26" spans="1:62" ht="15" x14ac:dyDescent="0.15">
      <c r="A26" s="57"/>
      <c r="B26" s="70" t="s">
        <v>125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</row>
    <row r="27" spans="1:62" x14ac:dyDescent="0.15">
      <c r="A27" s="57"/>
      <c r="B27" s="71" t="s">
        <v>126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36"/>
      <c r="AF27" s="537"/>
      <c r="AG27" s="537"/>
      <c r="AH27" s="537"/>
      <c r="AI27" s="537"/>
      <c r="AJ27" s="537"/>
      <c r="AK27" s="538"/>
      <c r="AL27" s="536"/>
      <c r="AM27" s="537"/>
      <c r="AN27" s="537"/>
      <c r="AO27" s="537"/>
      <c r="AP27" s="537"/>
      <c r="AQ27" s="537"/>
      <c r="AR27" s="537"/>
      <c r="AS27" s="538"/>
    </row>
    <row r="28" spans="1:62" x14ac:dyDescent="0.15">
      <c r="A28" s="57"/>
      <c r="B28" s="71" t="s">
        <v>127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39"/>
      <c r="AF28" s="540"/>
      <c r="AG28" s="540"/>
      <c r="AH28" s="540"/>
      <c r="AI28" s="540"/>
      <c r="AJ28" s="540"/>
      <c r="AK28" s="541"/>
      <c r="AL28" s="539"/>
      <c r="AM28" s="540"/>
      <c r="AN28" s="540"/>
      <c r="AO28" s="540"/>
      <c r="AP28" s="540"/>
      <c r="AQ28" s="540"/>
      <c r="AR28" s="540"/>
      <c r="AS28" s="541"/>
    </row>
    <row r="29" spans="1:62" x14ac:dyDescent="0.15">
      <c r="A29" s="57"/>
      <c r="B29" s="71" t="s">
        <v>142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39"/>
      <c r="AF29" s="540"/>
      <c r="AG29" s="540"/>
      <c r="AH29" s="540"/>
      <c r="AI29" s="540"/>
      <c r="AJ29" s="540"/>
      <c r="AK29" s="541"/>
      <c r="AL29" s="539"/>
      <c r="AM29" s="540"/>
      <c r="AN29" s="540"/>
      <c r="AO29" s="540"/>
      <c r="AP29" s="540"/>
      <c r="AQ29" s="540"/>
      <c r="AR29" s="540"/>
      <c r="AS29" s="541"/>
    </row>
    <row r="30" spans="1:62" ht="7.5" customHeight="1" x14ac:dyDescent="0.15">
      <c r="A30" s="57"/>
      <c r="B30" s="58"/>
      <c r="C30" s="7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42"/>
      <c r="AF30" s="543"/>
      <c r="AG30" s="543"/>
      <c r="AH30" s="543"/>
      <c r="AI30" s="543"/>
      <c r="AJ30" s="543"/>
      <c r="AK30" s="544"/>
      <c r="AL30" s="542"/>
      <c r="AM30" s="543"/>
      <c r="AN30" s="543"/>
      <c r="AO30" s="543"/>
      <c r="AP30" s="543"/>
      <c r="AQ30" s="543"/>
      <c r="AR30" s="543"/>
      <c r="AS30" s="544"/>
    </row>
    <row r="31" spans="1:62" s="51" customFormat="1" ht="15" x14ac:dyDescent="0.15">
      <c r="A31" s="72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110" t="s">
        <v>179</v>
      </c>
      <c r="Q31" s="111" t="str">
        <f>RIGHT(Z6,2)</f>
        <v>0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BF31" s="352"/>
      <c r="BJ31" s="352"/>
    </row>
    <row r="32" spans="1:62" s="52" customFormat="1" ht="15" x14ac:dyDescent="0.1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 t="s">
        <v>136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546"/>
      <c r="AF32" s="546"/>
      <c r="AG32" s="546"/>
      <c r="AH32" s="546"/>
      <c r="AI32" s="546"/>
      <c r="AJ32" s="546"/>
      <c r="AK32" s="546"/>
      <c r="AL32" s="546"/>
      <c r="AM32" s="546"/>
      <c r="AN32" s="546"/>
      <c r="AO32" s="546"/>
      <c r="AP32" s="546"/>
      <c r="AQ32" s="546"/>
      <c r="AR32" s="546"/>
      <c r="AS32" s="546"/>
      <c r="BF32" s="353"/>
      <c r="BJ32" s="353"/>
    </row>
    <row r="33" spans="1:62" s="51" customFormat="1" ht="15" x14ac:dyDescent="0.15">
      <c r="A33" s="72"/>
      <c r="B33" s="70"/>
      <c r="C33" s="70"/>
      <c r="D33" s="70" t="s">
        <v>132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BF33" s="352"/>
      <c r="BJ33" s="352"/>
    </row>
    <row r="34" spans="1:62" s="51" customFormat="1" ht="15" x14ac:dyDescent="0.15">
      <c r="A34" s="72"/>
      <c r="B34" s="70"/>
      <c r="C34" s="70"/>
      <c r="D34" s="70"/>
      <c r="E34" s="70"/>
      <c r="F34" s="70"/>
      <c r="G34" s="70"/>
      <c r="H34" s="66" t="s">
        <v>128</v>
      </c>
      <c r="I34" s="70" t="s">
        <v>16</v>
      </c>
      <c r="J34" s="70"/>
      <c r="K34" s="70"/>
      <c r="L34" s="70"/>
      <c r="M34" s="70"/>
      <c r="N34" s="70"/>
      <c r="O34" s="70"/>
      <c r="P34" s="70"/>
      <c r="Q34" s="70"/>
      <c r="R34" s="549">
        <v>0.06</v>
      </c>
      <c r="S34" s="549"/>
      <c r="T34" s="70" t="s">
        <v>131</v>
      </c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535"/>
      <c r="AF34" s="535"/>
      <c r="AG34" s="535"/>
      <c r="AH34" s="535"/>
      <c r="AI34" s="535"/>
      <c r="AJ34" s="535"/>
      <c r="AK34" s="535"/>
      <c r="AL34" s="550"/>
      <c r="AM34" s="551"/>
      <c r="AN34" s="551"/>
      <c r="AO34" s="551"/>
      <c r="AP34" s="551"/>
      <c r="AQ34" s="551"/>
      <c r="AR34" s="551"/>
      <c r="AS34" s="552"/>
      <c r="BF34" s="352"/>
      <c r="BJ34" s="352"/>
    </row>
    <row r="35" spans="1:62" s="51" customFormat="1" ht="15" x14ac:dyDescent="0.15">
      <c r="A35" s="72"/>
      <c r="B35" s="70"/>
      <c r="C35" s="70"/>
      <c r="D35" s="70"/>
      <c r="E35" s="70"/>
      <c r="F35" s="70"/>
      <c r="G35" s="70"/>
      <c r="H35" s="66" t="s">
        <v>128</v>
      </c>
      <c r="I35" s="70" t="s">
        <v>129</v>
      </c>
      <c r="J35" s="70"/>
      <c r="K35" s="70"/>
      <c r="L35" s="70"/>
      <c r="M35" s="70"/>
      <c r="N35" s="70"/>
      <c r="O35" s="70"/>
      <c r="P35" s="70"/>
      <c r="Q35" s="70"/>
      <c r="R35" s="549">
        <v>0.05</v>
      </c>
      <c r="S35" s="549"/>
      <c r="T35" s="70" t="s">
        <v>131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535"/>
      <c r="AF35" s="535"/>
      <c r="AG35" s="535"/>
      <c r="AH35" s="535"/>
      <c r="AI35" s="535"/>
      <c r="AJ35" s="535"/>
      <c r="AK35" s="535"/>
      <c r="AL35" s="553"/>
      <c r="AM35" s="547"/>
      <c r="AN35" s="547"/>
      <c r="AO35" s="547"/>
      <c r="AP35" s="547"/>
      <c r="AQ35" s="547"/>
      <c r="AR35" s="547"/>
      <c r="AS35" s="548"/>
      <c r="BF35" s="352"/>
      <c r="BJ35" s="352"/>
    </row>
    <row r="36" spans="1:62" s="51" customFormat="1" ht="15" x14ac:dyDescent="0.15">
      <c r="A36" s="72"/>
      <c r="B36" s="70"/>
      <c r="C36" s="70"/>
      <c r="D36" s="70"/>
      <c r="E36" s="70"/>
      <c r="F36" s="70"/>
      <c r="G36" s="70"/>
      <c r="H36" s="66" t="s">
        <v>128</v>
      </c>
      <c r="I36" s="70" t="s">
        <v>17</v>
      </c>
      <c r="J36" s="70"/>
      <c r="K36" s="70"/>
      <c r="L36" s="70"/>
      <c r="M36" s="70"/>
      <c r="N36" s="70"/>
      <c r="O36" s="70"/>
      <c r="P36" s="70"/>
      <c r="Q36" s="70"/>
      <c r="R36" s="549">
        <v>0.05</v>
      </c>
      <c r="S36" s="549"/>
      <c r="T36" s="70" t="s">
        <v>131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535"/>
      <c r="AF36" s="535"/>
      <c r="AG36" s="535"/>
      <c r="AH36" s="535"/>
      <c r="AI36" s="535"/>
      <c r="AJ36" s="535"/>
      <c r="AK36" s="535"/>
      <c r="AL36" s="553"/>
      <c r="AM36" s="547"/>
      <c r="AN36" s="547"/>
      <c r="AO36" s="547"/>
      <c r="AP36" s="547"/>
      <c r="AQ36" s="547"/>
      <c r="AR36" s="547"/>
      <c r="AS36" s="548"/>
      <c r="BF36" s="352"/>
      <c r="BJ36" s="352"/>
    </row>
    <row r="37" spans="1:62" s="51" customFormat="1" ht="15" x14ac:dyDescent="0.15">
      <c r="A37" s="72"/>
      <c r="B37" s="70"/>
      <c r="C37" s="70"/>
      <c r="D37" s="70"/>
      <c r="E37" s="70"/>
      <c r="F37" s="70"/>
      <c r="G37" s="70"/>
      <c r="H37" s="66" t="s">
        <v>128</v>
      </c>
      <c r="I37" s="70" t="s">
        <v>130</v>
      </c>
      <c r="J37" s="70"/>
      <c r="K37" s="70"/>
      <c r="L37" s="70"/>
      <c r="M37" s="70"/>
      <c r="N37" s="70"/>
      <c r="O37" s="70"/>
      <c r="P37" s="70"/>
      <c r="Q37" s="70"/>
      <c r="R37" s="549">
        <v>0.25</v>
      </c>
      <c r="S37" s="549"/>
      <c r="T37" s="70" t="s">
        <v>131</v>
      </c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535"/>
      <c r="AF37" s="535"/>
      <c r="AG37" s="535"/>
      <c r="AH37" s="535"/>
      <c r="AI37" s="535"/>
      <c r="AJ37" s="535"/>
      <c r="AK37" s="535"/>
      <c r="AL37" s="553"/>
      <c r="AM37" s="547"/>
      <c r="AN37" s="547"/>
      <c r="AO37" s="547"/>
      <c r="AP37" s="547"/>
      <c r="AQ37" s="547"/>
      <c r="AR37" s="547"/>
      <c r="AS37" s="548"/>
      <c r="BF37" s="352"/>
      <c r="BJ37" s="352"/>
    </row>
    <row r="38" spans="1:62" s="51" customFormat="1" ht="15" x14ac:dyDescent="0.15">
      <c r="A38" s="72"/>
      <c r="B38" s="70"/>
      <c r="C38" s="70"/>
      <c r="D38" s="70"/>
      <c r="E38" s="70"/>
      <c r="F38" s="70"/>
      <c r="G38" s="70"/>
      <c r="H38" s="70"/>
      <c r="I38" s="58" t="s">
        <v>133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535"/>
      <c r="AF38" s="535"/>
      <c r="AG38" s="535"/>
      <c r="AH38" s="535"/>
      <c r="AI38" s="535"/>
      <c r="AJ38" s="535"/>
      <c r="AK38" s="535"/>
      <c r="AL38" s="553"/>
      <c r="AM38" s="547"/>
      <c r="AN38" s="547"/>
      <c r="AO38" s="547"/>
      <c r="AP38" s="547"/>
      <c r="AQ38" s="547"/>
      <c r="AR38" s="547"/>
      <c r="AS38" s="548"/>
      <c r="BF38" s="352"/>
      <c r="BJ38" s="352"/>
    </row>
    <row r="39" spans="1:62" s="51" customFormat="1" ht="15" x14ac:dyDescent="0.15">
      <c r="A39" s="72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535"/>
      <c r="AF39" s="535"/>
      <c r="AG39" s="535"/>
      <c r="AH39" s="535"/>
      <c r="AI39" s="535"/>
      <c r="AJ39" s="535"/>
      <c r="AK39" s="535"/>
      <c r="AL39" s="553"/>
      <c r="AM39" s="547"/>
      <c r="AN39" s="547"/>
      <c r="AO39" s="547"/>
      <c r="AP39" s="547"/>
      <c r="AQ39" s="547"/>
      <c r="AR39" s="547"/>
      <c r="AS39" s="548"/>
      <c r="BF39" s="352"/>
      <c r="BJ39" s="352"/>
    </row>
    <row r="40" spans="1:62" s="51" customFormat="1" ht="15" x14ac:dyDescent="0.15">
      <c r="A40" s="72"/>
      <c r="B40" s="70"/>
      <c r="C40" s="70"/>
      <c r="D40" s="70" t="s">
        <v>134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5" t="s">
        <v>135</v>
      </c>
      <c r="AE40" s="535"/>
      <c r="AF40" s="535"/>
      <c r="AG40" s="535"/>
      <c r="AH40" s="535"/>
      <c r="AI40" s="535"/>
      <c r="AJ40" s="535"/>
      <c r="AK40" s="535"/>
      <c r="AL40" s="553"/>
      <c r="AM40" s="547"/>
      <c r="AN40" s="547"/>
      <c r="AO40" s="547"/>
      <c r="AP40" s="547"/>
      <c r="AQ40" s="547"/>
      <c r="AR40" s="547"/>
      <c r="AS40" s="548"/>
      <c r="BF40" s="352"/>
      <c r="BJ40" s="352"/>
    </row>
    <row r="41" spans="1:62" s="51" customFormat="1" ht="15" x14ac:dyDescent="0.15">
      <c r="A41" s="7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8"/>
      <c r="BF41" s="352"/>
      <c r="BJ41" s="352"/>
    </row>
    <row r="42" spans="1:62" s="51" customFormat="1" ht="16" thickBot="1" x14ac:dyDescent="0.2">
      <c r="A42" s="72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4" t="s">
        <v>137</v>
      </c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83"/>
      <c r="AF42" s="83"/>
      <c r="AG42" s="83"/>
      <c r="AH42" s="554">
        <f>SUM(AE32:AK40,AL32)</f>
        <v>0</v>
      </c>
      <c r="AI42" s="554"/>
      <c r="AJ42" s="554"/>
      <c r="AK42" s="554"/>
      <c r="AL42" s="554"/>
      <c r="AM42" s="554"/>
      <c r="AN42" s="554"/>
      <c r="AO42" s="554"/>
      <c r="AP42" s="83"/>
      <c r="AQ42" s="83"/>
      <c r="AR42" s="83"/>
      <c r="AS42" s="84"/>
      <c r="BF42" s="352"/>
      <c r="BJ42" s="352"/>
    </row>
    <row r="43" spans="1:62" s="51" customFormat="1" ht="16" thickTop="1" x14ac:dyDescent="0.15">
      <c r="A43" s="72"/>
      <c r="B43" s="70"/>
      <c r="C43" s="70"/>
      <c r="D43" s="70" t="s">
        <v>138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83"/>
      <c r="AF43" s="83"/>
      <c r="AG43" s="83"/>
      <c r="AH43" s="555"/>
      <c r="AI43" s="555"/>
      <c r="AJ43" s="555"/>
      <c r="AK43" s="555"/>
      <c r="AL43" s="555"/>
      <c r="AM43" s="555"/>
      <c r="AN43" s="555"/>
      <c r="AO43" s="555"/>
      <c r="AP43" s="83"/>
      <c r="AQ43" s="83"/>
      <c r="AR43" s="83"/>
      <c r="AS43" s="84"/>
      <c r="BF43" s="352"/>
      <c r="BJ43" s="352"/>
    </row>
    <row r="44" spans="1:62" s="51" customFormat="1" ht="16" thickBot="1" x14ac:dyDescent="0.2">
      <c r="A44" s="72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7" t="s">
        <v>139</v>
      </c>
      <c r="AA44" s="70"/>
      <c r="AB44" s="70"/>
      <c r="AC44" s="70"/>
      <c r="AD44" s="70"/>
      <c r="AE44" s="83"/>
      <c r="AF44" s="83"/>
      <c r="AG44" s="83"/>
      <c r="AH44" s="554">
        <f>AH42-AH43</f>
        <v>0</v>
      </c>
      <c r="AI44" s="554"/>
      <c r="AJ44" s="554"/>
      <c r="AK44" s="554"/>
      <c r="AL44" s="554"/>
      <c r="AM44" s="554"/>
      <c r="AN44" s="554"/>
      <c r="AO44" s="554"/>
      <c r="AP44" s="83"/>
      <c r="AQ44" s="83"/>
      <c r="AR44" s="83"/>
      <c r="AS44" s="84"/>
      <c r="BF44" s="352"/>
      <c r="BJ44" s="352"/>
    </row>
    <row r="45" spans="1:62" s="51" customFormat="1" ht="16" thickTop="1" x14ac:dyDescent="0.15">
      <c r="A45" s="72"/>
      <c r="B45" s="70"/>
      <c r="C45" s="70"/>
      <c r="D45" s="70" t="s">
        <v>140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83"/>
      <c r="AF45" s="83"/>
      <c r="AG45" s="83"/>
      <c r="AH45" s="555"/>
      <c r="AI45" s="555"/>
      <c r="AJ45" s="555"/>
      <c r="AK45" s="555"/>
      <c r="AL45" s="555"/>
      <c r="AM45" s="555"/>
      <c r="AN45" s="555"/>
      <c r="AO45" s="555"/>
      <c r="AP45" s="83"/>
      <c r="AQ45" s="83"/>
      <c r="AR45" s="83"/>
      <c r="AS45" s="84"/>
      <c r="BF45" s="352"/>
      <c r="BJ45" s="352"/>
    </row>
    <row r="46" spans="1:62" s="51" customFormat="1" ht="8.25" customHeight="1" x14ac:dyDescent="0.15">
      <c r="A46" s="7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66"/>
      <c r="AI46" s="66"/>
      <c r="AJ46" s="66"/>
      <c r="AK46" s="66"/>
      <c r="AL46" s="66"/>
      <c r="AM46" s="66"/>
      <c r="AN46" s="66"/>
      <c r="AO46" s="66"/>
      <c r="AP46" s="70"/>
      <c r="AQ46" s="70"/>
      <c r="AR46" s="70"/>
      <c r="AS46" s="76"/>
      <c r="BF46" s="352"/>
      <c r="BJ46" s="352"/>
    </row>
    <row r="47" spans="1:62" s="51" customFormat="1" ht="15" x14ac:dyDescent="0.15">
      <c r="A47" s="67"/>
      <c r="B47" s="78" t="s">
        <v>141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9"/>
      <c r="BF47" s="352"/>
      <c r="BJ47" s="352"/>
    </row>
    <row r="48" spans="1:62" s="51" customFormat="1" ht="15" x14ac:dyDescent="0.15">
      <c r="BF48" s="352"/>
      <c r="BJ48" s="352"/>
    </row>
    <row r="49" spans="1:62" s="51" customFormat="1" ht="36.75" customHeight="1" x14ac:dyDescent="0.15">
      <c r="A49" s="556" t="s">
        <v>145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8"/>
      <c r="AE49" s="559" t="s">
        <v>144</v>
      </c>
      <c r="AF49" s="560"/>
      <c r="AG49" s="560"/>
      <c r="AH49" s="560"/>
      <c r="AI49" s="560"/>
      <c r="AJ49" s="560"/>
      <c r="AK49" s="561"/>
      <c r="AL49" s="559" t="s">
        <v>143</v>
      </c>
      <c r="AM49" s="560"/>
      <c r="AN49" s="560"/>
      <c r="AO49" s="560"/>
      <c r="AP49" s="560"/>
      <c r="AQ49" s="560"/>
      <c r="AR49" s="560"/>
      <c r="AS49" s="561"/>
      <c r="BF49" s="352"/>
      <c r="BJ49" s="352"/>
    </row>
    <row r="50" spans="1:62" x14ac:dyDescent="0.15">
      <c r="A50" s="578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80"/>
      <c r="AE50" s="569" t="s">
        <v>206</v>
      </c>
      <c r="AF50" s="570"/>
      <c r="AG50" s="570"/>
      <c r="AH50" s="570"/>
      <c r="AI50" s="570"/>
      <c r="AJ50" s="570"/>
      <c r="AK50" s="571"/>
      <c r="AL50" s="572"/>
      <c r="AM50" s="573"/>
      <c r="AN50" s="573"/>
      <c r="AO50" s="573"/>
      <c r="AP50" s="573"/>
      <c r="AQ50" s="573"/>
      <c r="AR50" s="573"/>
      <c r="AS50" s="574"/>
    </row>
    <row r="51" spans="1:62" x14ac:dyDescent="0.15">
      <c r="A51" s="581"/>
      <c r="B51" s="582"/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3"/>
      <c r="AE51" s="569" t="s">
        <v>207</v>
      </c>
      <c r="AF51" s="570"/>
      <c r="AG51" s="570"/>
      <c r="AH51" s="570"/>
      <c r="AI51" s="570"/>
      <c r="AJ51" s="570"/>
      <c r="AK51" s="571"/>
      <c r="AL51" s="575"/>
      <c r="AM51" s="576"/>
      <c r="AN51" s="576"/>
      <c r="AO51" s="576"/>
      <c r="AP51" s="576"/>
      <c r="AQ51" s="576"/>
      <c r="AR51" s="576"/>
      <c r="AS51" s="577"/>
    </row>
    <row r="52" spans="1:62" x14ac:dyDescent="0.15">
      <c r="A52" s="581"/>
      <c r="B52" s="582"/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  <c r="AA52" s="582"/>
      <c r="AB52" s="582"/>
      <c r="AC52" s="582"/>
      <c r="AD52" s="583"/>
      <c r="AE52" s="569" t="s">
        <v>209</v>
      </c>
      <c r="AF52" s="570"/>
      <c r="AG52" s="570"/>
      <c r="AH52" s="570"/>
      <c r="AI52" s="570"/>
      <c r="AJ52" s="570"/>
      <c r="AK52" s="571"/>
      <c r="AL52" s="575"/>
      <c r="AM52" s="576"/>
      <c r="AN52" s="576"/>
      <c r="AO52" s="576"/>
      <c r="AP52" s="576"/>
      <c r="AQ52" s="576"/>
      <c r="AR52" s="576"/>
      <c r="AS52" s="577"/>
    </row>
    <row r="53" spans="1:62" x14ac:dyDescent="0.15">
      <c r="A53" s="581"/>
      <c r="B53" s="582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3"/>
      <c r="AE53" s="484" t="s">
        <v>208</v>
      </c>
      <c r="AF53" s="485"/>
      <c r="AG53" s="485"/>
      <c r="AH53" s="485"/>
      <c r="AI53" s="485"/>
      <c r="AJ53" s="485"/>
      <c r="AK53" s="486"/>
      <c r="AL53" s="575"/>
      <c r="AM53" s="576"/>
      <c r="AN53" s="576"/>
      <c r="AO53" s="576"/>
      <c r="AP53" s="576"/>
      <c r="AQ53" s="576"/>
      <c r="AR53" s="576"/>
      <c r="AS53" s="577"/>
    </row>
    <row r="54" spans="1:62" ht="15" x14ac:dyDescent="0.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79" t="s">
        <v>136</v>
      </c>
      <c r="U54" s="61"/>
      <c r="V54" s="61"/>
      <c r="W54" s="61"/>
      <c r="X54" s="61"/>
      <c r="Y54" s="61"/>
      <c r="Z54" s="61"/>
      <c r="AA54" s="61"/>
      <c r="AB54" s="61"/>
      <c r="AC54" s="61"/>
      <c r="AD54" s="62"/>
      <c r="AE54" s="562"/>
      <c r="AF54" s="562"/>
      <c r="AG54" s="562"/>
      <c r="AH54" s="562"/>
      <c r="AI54" s="562"/>
      <c r="AJ54" s="562"/>
      <c r="AK54" s="563"/>
      <c r="AL54" s="564">
        <f>SUM(AL50:AS53)</f>
        <v>0</v>
      </c>
      <c r="AM54" s="565"/>
      <c r="AN54" s="565"/>
      <c r="AO54" s="565"/>
      <c r="AP54" s="565"/>
      <c r="AQ54" s="565"/>
      <c r="AR54" s="565"/>
      <c r="AS54" s="565"/>
    </row>
    <row r="55" spans="1:62" x14ac:dyDescent="0.15">
      <c r="T55" s="58"/>
      <c r="U55" s="58"/>
      <c r="V55" s="58"/>
      <c r="W55" s="58"/>
    </row>
    <row r="56" spans="1:62" ht="15" x14ac:dyDescent="0.15">
      <c r="A56" s="566" t="s">
        <v>146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8"/>
    </row>
    <row r="57" spans="1:62" ht="31.5" customHeight="1" x14ac:dyDescent="0.15">
      <c r="A57" s="80"/>
      <c r="B57" s="482" t="s">
        <v>147</v>
      </c>
      <c r="C57" s="584" t="s">
        <v>160</v>
      </c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5"/>
      <c r="AE57" s="590">
        <f>IFERROR(VLOOKUP(AT57,source_honoraires!$D$10:$V$158,source_honoraires!$T$7,FALSE),0)</f>
        <v>0</v>
      </c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90"/>
      <c r="AS57" s="590"/>
      <c r="AT57" s="2" t="str">
        <f>$BE$5&amp;"A"</f>
        <v>A</v>
      </c>
    </row>
    <row r="58" spans="1:62" ht="31.5" customHeight="1" x14ac:dyDescent="0.15">
      <c r="A58" s="80"/>
      <c r="B58" s="482" t="s">
        <v>148</v>
      </c>
      <c r="C58" s="584" t="s">
        <v>149</v>
      </c>
      <c r="D58" s="584"/>
      <c r="E58" s="584"/>
      <c r="F58" s="584"/>
      <c r="G58" s="584"/>
      <c r="H58" s="584"/>
      <c r="I58" s="584"/>
      <c r="J58" s="584"/>
      <c r="K58" s="584"/>
      <c r="L58" s="584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584"/>
      <c r="AD58" s="483"/>
      <c r="AE58" s="590">
        <f>IFERROR(VLOOKUP(AT58,source_honoraires!$D$10:$V$158,source_honoraires!$T$7,FALSE),0)</f>
        <v>0</v>
      </c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90"/>
      <c r="AS58" s="590"/>
      <c r="AT58" s="2" t="str">
        <f>$BE$5&amp;"B"</f>
        <v>B</v>
      </c>
    </row>
    <row r="59" spans="1:62" ht="31.5" customHeight="1" x14ac:dyDescent="0.15">
      <c r="A59" s="80"/>
      <c r="B59" s="482" t="s">
        <v>150</v>
      </c>
      <c r="C59" s="591" t="s">
        <v>151</v>
      </c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3"/>
      <c r="AE59" s="590" t="e">
        <f>VLOOKUP($BE$5,source_honoraires!$E$10:$X$351,source_honoraires!$X$6,FALSE)</f>
        <v>#N/A</v>
      </c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90"/>
      <c r="AS59" s="590"/>
      <c r="AT59" s="2" t="str">
        <f>$BE$5&amp;"C"</f>
        <v>C</v>
      </c>
    </row>
    <row r="61" spans="1:62" ht="2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6"/>
    </row>
    <row r="62" spans="1:62" x14ac:dyDescent="0.15">
      <c r="A62" s="57"/>
      <c r="B62" s="58" t="s">
        <v>152</v>
      </c>
      <c r="C62" s="58"/>
      <c r="D62" s="58"/>
      <c r="E62" s="58"/>
      <c r="F62" s="58"/>
      <c r="G62" s="58"/>
      <c r="H62" s="58"/>
      <c r="I62" s="589">
        <f>paramètres!B12</f>
        <v>0</v>
      </c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9"/>
    </row>
    <row r="63" spans="1:62" ht="2.25" customHeight="1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9"/>
    </row>
    <row r="64" spans="1:62" x14ac:dyDescent="0.15">
      <c r="A64" s="57"/>
      <c r="B64" s="58" t="s">
        <v>153</v>
      </c>
      <c r="C64" s="58"/>
      <c r="D64" s="58"/>
      <c r="E64" s="58"/>
      <c r="F64" s="58"/>
      <c r="G64" s="343" t="str">
        <f>MID(paramètres!B18,1,1)</f>
        <v/>
      </c>
      <c r="H64" s="344" t="str">
        <f>MID(paramètres!B18,2,1)</f>
        <v/>
      </c>
      <c r="I64" s="344" t="str">
        <f>MID(paramètres!B18,3,1)</f>
        <v/>
      </c>
      <c r="J64" s="344" t="str">
        <f>MID(paramètres!B18,4,1)</f>
        <v/>
      </c>
      <c r="K64" s="344" t="str">
        <f>MID(paramètres!B18,5,1)</f>
        <v/>
      </c>
      <c r="L64" s="345" t="str">
        <f>MID(paramètres!B18,6,1)</f>
        <v/>
      </c>
      <c r="M64" s="346"/>
      <c r="N64" s="344" t="str">
        <f>RIGHT(paramètres!B18,1)</f>
        <v/>
      </c>
      <c r="O64" s="58"/>
      <c r="P64" s="58"/>
      <c r="Q64" s="58"/>
      <c r="R64" s="58"/>
      <c r="S64" s="58"/>
      <c r="T64" s="58"/>
      <c r="U64" s="58"/>
      <c r="V64" s="58"/>
      <c r="W64" s="58"/>
      <c r="X64" s="58" t="s">
        <v>155</v>
      </c>
      <c r="Y64" s="58"/>
      <c r="Z64" s="58"/>
      <c r="AA64" s="589">
        <f>paramètres!B30</f>
        <v>0</v>
      </c>
      <c r="AB64" s="589"/>
      <c r="AC64" s="589"/>
      <c r="AD64" s="589"/>
      <c r="AE64" s="589"/>
      <c r="AF64" s="589"/>
      <c r="AG64" s="589"/>
      <c r="AH64" s="589"/>
      <c r="AI64" s="589"/>
      <c r="AJ64" s="58"/>
      <c r="AK64" s="58"/>
      <c r="AL64" s="58"/>
      <c r="AM64" s="58"/>
      <c r="AN64" s="58"/>
      <c r="AO64" s="58"/>
      <c r="AP64" s="58"/>
      <c r="AQ64" s="58"/>
      <c r="AR64" s="58"/>
      <c r="AS64" s="59"/>
    </row>
    <row r="65" spans="1:45" ht="2.25" customHeight="1" x14ac:dyDescent="0.1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347"/>
      <c r="AB65" s="347"/>
      <c r="AC65" s="347"/>
      <c r="AD65" s="347"/>
      <c r="AE65" s="347"/>
      <c r="AF65" s="347"/>
      <c r="AG65" s="347"/>
      <c r="AH65" s="347"/>
      <c r="AI65" s="347"/>
      <c r="AJ65" s="58"/>
      <c r="AK65" s="58"/>
      <c r="AL65" s="58"/>
      <c r="AM65" s="58"/>
      <c r="AN65" s="58"/>
      <c r="AO65" s="58"/>
      <c r="AP65" s="58"/>
      <c r="AQ65" s="58"/>
      <c r="AR65" s="58"/>
      <c r="AS65" s="59"/>
    </row>
    <row r="66" spans="1:45" x14ac:dyDescent="0.15">
      <c r="A66" s="57"/>
      <c r="B66" s="58" t="s">
        <v>157</v>
      </c>
      <c r="C66" s="58"/>
      <c r="D66" s="58"/>
      <c r="E66" s="58"/>
      <c r="F66" s="58"/>
      <c r="G66" s="588">
        <f>paramètres!B26</f>
        <v>0</v>
      </c>
      <c r="H66" s="588"/>
      <c r="I66" s="588"/>
      <c r="J66" s="346"/>
      <c r="K66" s="346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 t="s">
        <v>15</v>
      </c>
      <c r="Y66" s="58"/>
      <c r="Z66" s="58"/>
      <c r="AA66" s="589">
        <f>paramètres!B28</f>
        <v>0</v>
      </c>
      <c r="AB66" s="589"/>
      <c r="AC66" s="589"/>
      <c r="AD66" s="589"/>
      <c r="AE66" s="589"/>
      <c r="AF66" s="589"/>
      <c r="AG66" s="589"/>
      <c r="AH66" s="589"/>
      <c r="AI66" s="589"/>
      <c r="AJ66" s="58"/>
      <c r="AK66" s="58"/>
      <c r="AL66" s="58"/>
      <c r="AM66" s="58"/>
      <c r="AN66" s="58"/>
      <c r="AO66" s="58"/>
      <c r="AP66" s="58"/>
      <c r="AQ66" s="58"/>
      <c r="AR66" s="58"/>
      <c r="AS66" s="59"/>
    </row>
    <row r="67" spans="1:45" ht="2.25" customHeight="1" x14ac:dyDescent="0.15">
      <c r="A67" s="57"/>
      <c r="B67" s="58"/>
      <c r="C67" s="58"/>
      <c r="D67" s="58"/>
      <c r="E67" s="58"/>
      <c r="F67" s="58"/>
      <c r="G67" s="346"/>
      <c r="H67" s="346"/>
      <c r="I67" s="346"/>
      <c r="J67" s="346"/>
      <c r="K67" s="346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347"/>
      <c r="AB67" s="347"/>
      <c r="AC67" s="347"/>
      <c r="AD67" s="347"/>
      <c r="AE67" s="347"/>
      <c r="AF67" s="347"/>
      <c r="AG67" s="347"/>
      <c r="AH67" s="347"/>
      <c r="AI67" s="347"/>
      <c r="AJ67" s="58"/>
      <c r="AK67" s="58"/>
      <c r="AL67" s="58"/>
      <c r="AM67" s="58"/>
      <c r="AN67" s="58"/>
      <c r="AO67" s="58"/>
      <c r="AP67" s="58"/>
      <c r="AQ67" s="58"/>
      <c r="AR67" s="58"/>
      <c r="AS67" s="59"/>
    </row>
    <row r="68" spans="1:45" x14ac:dyDescent="0.15">
      <c r="A68" s="57"/>
      <c r="B68" s="58" t="s">
        <v>154</v>
      </c>
      <c r="C68" s="58"/>
      <c r="D68" s="58"/>
      <c r="E68" s="58"/>
      <c r="F68" s="58"/>
      <c r="G68" s="588">
        <f>paramètres!B32</f>
        <v>0</v>
      </c>
      <c r="H68" s="588"/>
      <c r="I68" s="588"/>
      <c r="J68" s="588"/>
      <c r="K68" s="58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 t="s">
        <v>156</v>
      </c>
      <c r="Y68" s="58"/>
      <c r="Z68" s="58"/>
      <c r="AA68" s="589">
        <f>paramètres!B34</f>
        <v>0</v>
      </c>
      <c r="AB68" s="589"/>
      <c r="AC68" s="589"/>
      <c r="AD68" s="589"/>
      <c r="AE68" s="589"/>
      <c r="AF68" s="589"/>
      <c r="AG68" s="589"/>
      <c r="AH68" s="589"/>
      <c r="AI68" s="589"/>
      <c r="AJ68" s="58"/>
      <c r="AK68" s="58"/>
      <c r="AL68" s="58"/>
      <c r="AM68" s="58"/>
      <c r="AN68" s="58"/>
      <c r="AO68" s="58"/>
      <c r="AP68" s="58"/>
      <c r="AQ68" s="58"/>
      <c r="AR68" s="58"/>
      <c r="AS68" s="59"/>
    </row>
    <row r="69" spans="1:45" ht="2.25" customHeight="1" x14ac:dyDescent="0.1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2"/>
    </row>
    <row r="70" spans="1:45" ht="2.25" customHeight="1" x14ac:dyDescent="0.15"/>
    <row r="71" spans="1:45" x14ac:dyDescent="0.15">
      <c r="V71" s="2" t="s">
        <v>174</v>
      </c>
      <c r="X71" s="586">
        <f>paramètres!B28</f>
        <v>0</v>
      </c>
      <c r="Y71" s="586"/>
      <c r="Z71" s="586"/>
      <c r="AA71" s="586"/>
      <c r="AB71" s="586"/>
      <c r="AC71" s="586"/>
      <c r="AE71" s="2" t="s">
        <v>175</v>
      </c>
      <c r="AF71" s="587" t="str">
        <f>IF(paramètres!B22&lt;&gt;"",paramètres!B22,"")</f>
        <v/>
      </c>
      <c r="AG71" s="587"/>
      <c r="AH71" s="587"/>
      <c r="AI71" s="587"/>
      <c r="AJ71" s="587"/>
      <c r="AK71" s="587"/>
    </row>
    <row r="73" spans="1:45" ht="15" x14ac:dyDescent="0.15">
      <c r="AC73" s="51" t="s">
        <v>158</v>
      </c>
    </row>
  </sheetData>
  <mergeCells count="89">
    <mergeCell ref="X71:AC71"/>
    <mergeCell ref="AF71:AK71"/>
    <mergeCell ref="I62:AE62"/>
    <mergeCell ref="AA64:AI64"/>
    <mergeCell ref="G66:I66"/>
    <mergeCell ref="AA66:AI66"/>
    <mergeCell ref="G68:K68"/>
    <mergeCell ref="AA68:AI68"/>
    <mergeCell ref="C59:AD59"/>
    <mergeCell ref="AE59:AS59"/>
    <mergeCell ref="A52:AD52"/>
    <mergeCell ref="AE52:AK52"/>
    <mergeCell ref="AL52:AS52"/>
    <mergeCell ref="A53:AD53"/>
    <mergeCell ref="AL53:AS53"/>
    <mergeCell ref="AE54:AK54"/>
    <mergeCell ref="AL54:AS54"/>
    <mergeCell ref="A56:AS56"/>
    <mergeCell ref="C57:AD57"/>
    <mergeCell ref="AE57:AS57"/>
    <mergeCell ref="C58:AC58"/>
    <mergeCell ref="AE58:AS58"/>
    <mergeCell ref="A50:AD50"/>
    <mergeCell ref="AE50:AK50"/>
    <mergeCell ref="AL50:AS50"/>
    <mergeCell ref="A51:AD51"/>
    <mergeCell ref="AE51:AK51"/>
    <mergeCell ref="AL51:AS51"/>
    <mergeCell ref="AH42:AO42"/>
    <mergeCell ref="AH43:AO43"/>
    <mergeCell ref="AH44:AO44"/>
    <mergeCell ref="AH45:AO45"/>
    <mergeCell ref="A49:AD49"/>
    <mergeCell ref="AE49:AK49"/>
    <mergeCell ref="AL49:AS49"/>
    <mergeCell ref="AL41:AS41"/>
    <mergeCell ref="AE33:AK33"/>
    <mergeCell ref="AL33:AS33"/>
    <mergeCell ref="R34:S34"/>
    <mergeCell ref="AE34:AK34"/>
    <mergeCell ref="AL34:AS40"/>
    <mergeCell ref="R35:S35"/>
    <mergeCell ref="AE35:AK35"/>
    <mergeCell ref="R36:S36"/>
    <mergeCell ref="AE36:AK36"/>
    <mergeCell ref="R37:S37"/>
    <mergeCell ref="AE37:AK37"/>
    <mergeCell ref="AE38:AK38"/>
    <mergeCell ref="AE39:AK39"/>
    <mergeCell ref="AE40:AK40"/>
    <mergeCell ref="AE41:AK41"/>
    <mergeCell ref="AE27:AK30"/>
    <mergeCell ref="AL27:AS30"/>
    <mergeCell ref="AE31:AK31"/>
    <mergeCell ref="AL31:AS31"/>
    <mergeCell ref="AE32:AK32"/>
    <mergeCell ref="AL32:AS32"/>
    <mergeCell ref="A23:U23"/>
    <mergeCell ref="AE23:AS23"/>
    <mergeCell ref="AE24:AK24"/>
    <mergeCell ref="AL24:AS24"/>
    <mergeCell ref="AE25:AK26"/>
    <mergeCell ref="AL25:AS26"/>
    <mergeCell ref="H18:M18"/>
    <mergeCell ref="S18:T18"/>
    <mergeCell ref="AC18:AR18"/>
    <mergeCell ref="X20:AB20"/>
    <mergeCell ref="AD20:AH20"/>
    <mergeCell ref="AK20:AR20"/>
    <mergeCell ref="A7:M7"/>
    <mergeCell ref="AC12:AR12"/>
    <mergeCell ref="H14:T14"/>
    <mergeCell ref="AC14:AR14"/>
    <mergeCell ref="D16:G16"/>
    <mergeCell ref="I16:J16"/>
    <mergeCell ref="N16:T16"/>
    <mergeCell ref="AC16:AR16"/>
    <mergeCell ref="BF3:BF4"/>
    <mergeCell ref="A4:M4"/>
    <mergeCell ref="U4:AS4"/>
    <mergeCell ref="A5:M5"/>
    <mergeCell ref="A6:M6"/>
    <mergeCell ref="Z6:AA6"/>
    <mergeCell ref="BE3:BE4"/>
    <mergeCell ref="A1:M1"/>
    <mergeCell ref="A2:M2"/>
    <mergeCell ref="U2:AS2"/>
    <mergeCell ref="A3:M3"/>
    <mergeCell ref="U3:AS3"/>
  </mergeCells>
  <conditionalFormatting sqref="D16:G16 I16:J16 N16:T16 M10:R10 T10 AA68">
    <cfRule type="containsBlanks" dxfId="151" priority="18">
      <formula>LEN(TRIM(D10))=0</formula>
    </cfRule>
  </conditionalFormatting>
  <conditionalFormatting sqref="H18:M18 S18:T18">
    <cfRule type="containsBlanks" dxfId="150" priority="17">
      <formula>LEN(TRIM(H18))=0</formula>
    </cfRule>
  </conditionalFormatting>
  <conditionalFormatting sqref="J20:K20">
    <cfRule type="containsBlanks" dxfId="149" priority="15">
      <formula>LEN(TRIM(J20))=0</formula>
    </cfRule>
  </conditionalFormatting>
  <conditionalFormatting sqref="G12">
    <cfRule type="containsBlanks" dxfId="148" priority="16">
      <formula>LEN(TRIM(G12))=0</formula>
    </cfRule>
  </conditionalFormatting>
  <conditionalFormatting sqref="M20:N20">
    <cfRule type="containsBlanks" dxfId="147" priority="14">
      <formula>LEN(TRIM(M20))=0</formula>
    </cfRule>
  </conditionalFormatting>
  <conditionalFormatting sqref="AI10:AN10">
    <cfRule type="containsBlanks" dxfId="146" priority="13">
      <formula>LEN(TRIM(AI10))=0</formula>
    </cfRule>
  </conditionalFormatting>
  <conditionalFormatting sqref="X20:AB20">
    <cfRule type="containsBlanks" dxfId="145" priority="12">
      <formula>LEN(TRIM(X20))=0</formula>
    </cfRule>
  </conditionalFormatting>
  <conditionalFormatting sqref="AD20">
    <cfRule type="containsBlanks" dxfId="144" priority="11">
      <formula>LEN(TRIM(AD20))=0</formula>
    </cfRule>
  </conditionalFormatting>
  <conditionalFormatting sqref="AK20:AR20">
    <cfRule type="containsBlanks" dxfId="143" priority="10">
      <formula>LEN(TRIM(AK20))=0</formula>
    </cfRule>
  </conditionalFormatting>
  <conditionalFormatting sqref="AC12:AR12 AC14:AR14 AC18:AR18 AC16:AR16">
    <cfRule type="containsBlanks" dxfId="142" priority="9">
      <formula>LEN(TRIM(AC12))=0</formula>
    </cfRule>
  </conditionalFormatting>
  <conditionalFormatting sqref="H14:T14">
    <cfRule type="containsBlanks" dxfId="141" priority="8">
      <formula>LEN(TRIM(H14))=0</formula>
    </cfRule>
  </conditionalFormatting>
  <conditionalFormatting sqref="AP10">
    <cfRule type="containsBlanks" dxfId="140" priority="7">
      <formula>LEN(TRIM(AP10))=0</formula>
    </cfRule>
  </conditionalFormatting>
  <conditionalFormatting sqref="G64:L64">
    <cfRule type="containsBlanks" dxfId="139" priority="6">
      <formula>LEN(TRIM(G64))=0</formula>
    </cfRule>
  </conditionalFormatting>
  <conditionalFormatting sqref="N64">
    <cfRule type="containsBlanks" dxfId="138" priority="5">
      <formula>LEN(TRIM(N64))=0</formula>
    </cfRule>
  </conditionalFormatting>
  <conditionalFormatting sqref="G66:I66 G68:K68">
    <cfRule type="containsBlanks" dxfId="137" priority="4">
      <formula>LEN(TRIM(G66))=0</formula>
    </cfRule>
  </conditionalFormatting>
  <conditionalFormatting sqref="I62:AE62">
    <cfRule type="containsBlanks" dxfId="136" priority="3">
      <formula>LEN(TRIM(I62))=0</formula>
    </cfRule>
  </conditionalFormatting>
  <conditionalFormatting sqref="AA64:AI64 AA66:AI66">
    <cfRule type="containsBlanks" dxfId="135" priority="2">
      <formula>LEN(TRIM(AA64))=0</formula>
    </cfRule>
  </conditionalFormatting>
  <conditionalFormatting sqref="Z6:AA6">
    <cfRule type="containsBlanks" dxfId="134" priority="1">
      <formula>LEN(TRIM(Z6))=0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84" orientation="portrait" r:id="rId1"/>
  <headerFooter>
    <oddHeader>&amp;R&amp;"Geneva,Gras"&amp;12ID19</oddHeader>
    <oddFooter>&amp;L_____________________________
(1) Célibataire, marié, veuf, divorcé.
(2) Inclure la période des congés.&amp;R
Mis au format Excel par : www.impots-et-taxes.com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AP405"/>
  <sheetViews>
    <sheetView showGridLines="0" workbookViewId="0">
      <pane xSplit="6" ySplit="6" topLeftCell="G7" activePane="bottomRight" state="frozen"/>
      <selection pane="topRight" activeCell="E1" sqref="E1"/>
      <selection pane="bottomLeft" activeCell="A7" sqref="A7"/>
      <selection pane="bottomRight" activeCell="M51" sqref="M51"/>
    </sheetView>
  </sheetViews>
  <sheetFormatPr baseColWidth="10" defaultColWidth="11.5" defaultRowHeight="12" x14ac:dyDescent="0.15"/>
  <cols>
    <col min="1" max="1" width="4" style="116" hidden="1" customWidth="1"/>
    <col min="2" max="2" width="5.83203125" style="355" hidden="1" customWidth="1"/>
    <col min="3" max="3" width="10.5" style="1" bestFit="1" customWidth="1"/>
    <col min="4" max="4" width="12.5" style="1" customWidth="1"/>
    <col min="5" max="7" width="19.33203125" style="1" customWidth="1"/>
    <col min="8" max="9" width="7" style="116" customWidth="1"/>
    <col min="10" max="10" width="18.5" style="1" customWidth="1"/>
    <col min="11" max="11" width="4.1640625" style="243" bestFit="1" customWidth="1"/>
    <col min="12" max="12" width="12.83203125" style="1" customWidth="1"/>
    <col min="13" max="13" width="8.5" style="1" customWidth="1"/>
    <col min="14" max="14" width="9.5" style="1" bestFit="1" customWidth="1"/>
    <col min="15" max="15" width="8.1640625" style="116" customWidth="1"/>
    <col min="16" max="19" width="3.5" style="116" customWidth="1"/>
    <col min="20" max="34" width="11.5" style="47"/>
    <col min="35" max="36" width="11.5" style="1"/>
    <col min="37" max="37" width="15.5" style="1" customWidth="1"/>
    <col min="38" max="38" width="1.6640625" style="1" hidden="1" customWidth="1"/>
    <col min="39" max="41" width="2" style="1" hidden="1" customWidth="1"/>
    <col min="42" max="42" width="2.1640625" style="1" hidden="1" customWidth="1"/>
    <col min="43" max="43" width="11.5" style="1" customWidth="1"/>
    <col min="44" max="16384" width="11.5" style="1"/>
  </cols>
  <sheetData>
    <row r="1" spans="1:42" s="128" customFormat="1" x14ac:dyDescent="0.15">
      <c r="A1" s="388"/>
      <c r="B1" s="440"/>
      <c r="H1" s="388"/>
      <c r="I1" s="388"/>
      <c r="K1" s="441"/>
      <c r="O1" s="388"/>
      <c r="P1" s="388"/>
      <c r="Q1" s="388"/>
      <c r="R1" s="388"/>
      <c r="S1" s="388"/>
      <c r="T1" s="442"/>
      <c r="U1" s="442"/>
      <c r="V1" s="442"/>
      <c r="W1" s="442"/>
      <c r="X1" s="442"/>
      <c r="Y1" s="442"/>
      <c r="Z1" s="442"/>
      <c r="AA1" s="442"/>
      <c r="AB1" s="442"/>
      <c r="AC1" s="442"/>
      <c r="AD1" s="442"/>
      <c r="AE1" s="442"/>
      <c r="AF1" s="442"/>
      <c r="AG1" s="442"/>
      <c r="AH1" s="442"/>
    </row>
    <row r="2" spans="1:42" s="128" customFormat="1" x14ac:dyDescent="0.15">
      <c r="A2" s="388"/>
      <c r="B2" s="440"/>
      <c r="H2" s="388"/>
      <c r="I2" s="388"/>
      <c r="K2" s="441"/>
      <c r="O2" s="388"/>
      <c r="P2" s="388"/>
      <c r="Q2" s="388"/>
      <c r="R2" s="388"/>
      <c r="S2" s="388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442"/>
      <c r="AF2" s="442"/>
      <c r="AG2" s="442"/>
      <c r="AH2" s="442"/>
    </row>
    <row r="3" spans="1:42" s="128" customFormat="1" ht="13" thickBot="1" x14ac:dyDescent="0.2">
      <c r="A3" s="388"/>
      <c r="B3" s="440"/>
      <c r="H3" s="388"/>
      <c r="I3" s="388"/>
      <c r="K3" s="441"/>
      <c r="O3" s="388"/>
      <c r="P3" s="388"/>
      <c r="Q3" s="388"/>
      <c r="R3" s="388"/>
      <c r="S3" s="388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</row>
    <row r="4" spans="1:42" s="115" customFormat="1" ht="15" customHeight="1" thickBot="1" x14ac:dyDescent="0.2">
      <c r="A4" s="493"/>
      <c r="B4" s="356"/>
      <c r="C4" s="492" t="s">
        <v>181</v>
      </c>
      <c r="D4" s="492" t="s">
        <v>182</v>
      </c>
      <c r="E4" s="492" t="s">
        <v>183</v>
      </c>
      <c r="F4" s="492" t="s">
        <v>184</v>
      </c>
      <c r="G4" s="494" t="s">
        <v>199</v>
      </c>
      <c r="H4" s="492" t="s">
        <v>185</v>
      </c>
      <c r="I4" s="492" t="s">
        <v>186</v>
      </c>
      <c r="J4" s="120" t="s">
        <v>188</v>
      </c>
      <c r="K4" s="505" t="s">
        <v>190</v>
      </c>
      <c r="L4" s="120" t="s">
        <v>191</v>
      </c>
      <c r="M4" s="501" t="s">
        <v>187</v>
      </c>
      <c r="N4" s="502"/>
      <c r="O4" s="492" t="s">
        <v>192</v>
      </c>
      <c r="P4" s="492" t="s">
        <v>12</v>
      </c>
      <c r="Q4" s="492"/>
      <c r="R4" s="492"/>
      <c r="S4" s="492"/>
      <c r="T4" s="513" t="s">
        <v>42</v>
      </c>
      <c r="U4" s="513"/>
      <c r="V4" s="513"/>
      <c r="W4" s="513"/>
      <c r="X4" s="513"/>
      <c r="Y4" s="513"/>
      <c r="Z4" s="506" t="s">
        <v>60</v>
      </c>
      <c r="AA4" s="506" t="s">
        <v>61</v>
      </c>
      <c r="AB4" s="513" t="s">
        <v>198</v>
      </c>
      <c r="AC4" s="513"/>
      <c r="AD4" s="513"/>
      <c r="AE4" s="513"/>
      <c r="AF4" s="514"/>
      <c r="AG4" s="507" t="s">
        <v>26</v>
      </c>
      <c r="AH4" s="508"/>
      <c r="AI4" s="508"/>
      <c r="AJ4" s="508"/>
      <c r="AK4" s="509"/>
    </row>
    <row r="5" spans="1:42" s="115" customFormat="1" ht="37.5" customHeight="1" thickBot="1" x14ac:dyDescent="0.2">
      <c r="A5" s="493"/>
      <c r="B5" s="356"/>
      <c r="C5" s="492"/>
      <c r="D5" s="492"/>
      <c r="E5" s="492"/>
      <c r="F5" s="492"/>
      <c r="G5" s="495"/>
      <c r="H5" s="492"/>
      <c r="I5" s="492"/>
      <c r="J5" s="503" t="s">
        <v>189</v>
      </c>
      <c r="K5" s="505"/>
      <c r="L5" s="504" t="s">
        <v>200</v>
      </c>
      <c r="M5" s="497" t="s">
        <v>201</v>
      </c>
      <c r="N5" s="498"/>
      <c r="O5" s="492"/>
      <c r="P5" s="492" t="s">
        <v>195</v>
      </c>
      <c r="Q5" s="492"/>
      <c r="R5" s="492" t="s">
        <v>194</v>
      </c>
      <c r="S5" s="492" t="s">
        <v>193</v>
      </c>
      <c r="T5" s="506" t="s">
        <v>48</v>
      </c>
      <c r="U5" s="121" t="s">
        <v>24</v>
      </c>
      <c r="V5" s="121"/>
      <c r="W5" s="121"/>
      <c r="X5" s="121"/>
      <c r="Y5" s="506" t="s">
        <v>49</v>
      </c>
      <c r="Z5" s="506"/>
      <c r="AA5" s="506"/>
      <c r="AB5" s="506" t="s">
        <v>62</v>
      </c>
      <c r="AC5" s="506" t="s">
        <v>2</v>
      </c>
      <c r="AD5" s="506" t="s">
        <v>339</v>
      </c>
      <c r="AE5" s="506" t="s">
        <v>63</v>
      </c>
      <c r="AF5" s="515" t="s">
        <v>64</v>
      </c>
      <c r="AG5" s="510"/>
      <c r="AH5" s="511"/>
      <c r="AI5" s="511"/>
      <c r="AJ5" s="511"/>
      <c r="AK5" s="512"/>
    </row>
    <row r="6" spans="1:42" s="115" customFormat="1" ht="14" thickBot="1" x14ac:dyDescent="0.2">
      <c r="A6" s="493"/>
      <c r="B6" s="356"/>
      <c r="C6" s="492"/>
      <c r="D6" s="492"/>
      <c r="E6" s="492"/>
      <c r="F6" s="492"/>
      <c r="G6" s="496"/>
      <c r="H6" s="492"/>
      <c r="I6" s="492"/>
      <c r="J6" s="503"/>
      <c r="K6" s="505"/>
      <c r="L6" s="504"/>
      <c r="M6" s="499"/>
      <c r="N6" s="500"/>
      <c r="O6" s="492"/>
      <c r="P6" s="122" t="s">
        <v>75</v>
      </c>
      <c r="Q6" s="123" t="s">
        <v>76</v>
      </c>
      <c r="R6" s="122" t="s">
        <v>75</v>
      </c>
      <c r="S6" s="123" t="s">
        <v>76</v>
      </c>
      <c r="T6" s="506"/>
      <c r="U6" s="124" t="s">
        <v>196</v>
      </c>
      <c r="V6" s="124" t="s">
        <v>197</v>
      </c>
      <c r="W6" s="124" t="s">
        <v>17</v>
      </c>
      <c r="X6" s="124" t="s">
        <v>25</v>
      </c>
      <c r="Y6" s="506"/>
      <c r="Z6" s="506"/>
      <c r="AA6" s="506"/>
      <c r="AB6" s="506"/>
      <c r="AC6" s="506"/>
      <c r="AD6" s="506"/>
      <c r="AE6" s="506"/>
      <c r="AF6" s="515"/>
      <c r="AG6" s="129" t="s">
        <v>16</v>
      </c>
      <c r="AH6" s="129" t="s">
        <v>210</v>
      </c>
      <c r="AI6" s="129" t="s">
        <v>17</v>
      </c>
      <c r="AJ6" s="129" t="s">
        <v>211</v>
      </c>
      <c r="AK6" s="129" t="s">
        <v>11</v>
      </c>
    </row>
    <row r="7" spans="1:42" s="128" customFormat="1" hidden="1" x14ac:dyDescent="0.15">
      <c r="A7" s="348"/>
      <c r="B7" s="357"/>
      <c r="C7" s="126">
        <v>1</v>
      </c>
      <c r="D7" s="126">
        <v>2</v>
      </c>
      <c r="E7" s="126">
        <v>3</v>
      </c>
      <c r="F7" s="126">
        <v>4</v>
      </c>
      <c r="G7" s="126">
        <v>5</v>
      </c>
      <c r="H7" s="126">
        <v>6</v>
      </c>
      <c r="I7" s="126">
        <v>7</v>
      </c>
      <c r="J7" s="126">
        <v>8</v>
      </c>
      <c r="K7" s="126">
        <v>9</v>
      </c>
      <c r="L7" s="126">
        <v>10</v>
      </c>
      <c r="M7" s="126">
        <v>11</v>
      </c>
      <c r="N7" s="126">
        <v>12</v>
      </c>
      <c r="O7" s="126">
        <v>13</v>
      </c>
      <c r="P7" s="126">
        <v>14</v>
      </c>
      <c r="Q7" s="126">
        <v>15</v>
      </c>
      <c r="R7" s="126">
        <v>16</v>
      </c>
      <c r="S7" s="126">
        <v>17</v>
      </c>
      <c r="T7" s="126">
        <v>18</v>
      </c>
      <c r="U7" s="126">
        <v>19</v>
      </c>
      <c r="V7" s="126">
        <v>20</v>
      </c>
      <c r="W7" s="126">
        <v>21</v>
      </c>
      <c r="X7" s="126">
        <v>22</v>
      </c>
      <c r="Y7" s="126">
        <v>23</v>
      </c>
      <c r="Z7" s="126">
        <v>24</v>
      </c>
      <c r="AA7" s="126">
        <v>25</v>
      </c>
      <c r="AB7" s="126">
        <v>26</v>
      </c>
      <c r="AC7" s="126">
        <v>27</v>
      </c>
      <c r="AD7" s="126">
        <v>28</v>
      </c>
      <c r="AE7" s="126">
        <v>29</v>
      </c>
      <c r="AF7" s="126">
        <v>30</v>
      </c>
      <c r="AG7" s="126">
        <v>31</v>
      </c>
      <c r="AH7" s="126">
        <v>32</v>
      </c>
      <c r="AI7" s="126">
        <v>33</v>
      </c>
      <c r="AJ7" s="126">
        <v>34</v>
      </c>
      <c r="AK7" s="126">
        <v>35</v>
      </c>
      <c r="AL7" s="126">
        <v>36</v>
      </c>
      <c r="AM7" s="126">
        <v>37</v>
      </c>
      <c r="AN7" s="126">
        <v>38</v>
      </c>
      <c r="AO7" s="126">
        <v>39</v>
      </c>
      <c r="AP7" s="126">
        <v>40</v>
      </c>
    </row>
    <row r="8" spans="1:42" s="128" customFormat="1" hidden="1" x14ac:dyDescent="0.15">
      <c r="A8" s="348"/>
      <c r="B8" s="357"/>
      <c r="C8" s="126"/>
      <c r="D8" s="126">
        <v>1</v>
      </c>
      <c r="E8" s="126">
        <v>2</v>
      </c>
      <c r="F8" s="126">
        <v>3</v>
      </c>
      <c r="G8" s="126">
        <v>4</v>
      </c>
      <c r="H8" s="126">
        <v>5</v>
      </c>
      <c r="I8" s="126">
        <v>6</v>
      </c>
      <c r="J8" s="126">
        <v>7</v>
      </c>
      <c r="K8" s="126">
        <v>8</v>
      </c>
      <c r="L8" s="126">
        <v>9</v>
      </c>
      <c r="M8" s="126">
        <v>10</v>
      </c>
      <c r="N8" s="126">
        <v>11</v>
      </c>
      <c r="O8" s="126">
        <v>12</v>
      </c>
      <c r="P8" s="126">
        <v>13</v>
      </c>
      <c r="Q8" s="126">
        <v>14</v>
      </c>
      <c r="R8" s="126">
        <v>15</v>
      </c>
      <c r="S8" s="126">
        <v>16</v>
      </c>
      <c r="T8" s="126">
        <v>17</v>
      </c>
      <c r="U8" s="126">
        <v>18</v>
      </c>
      <c r="V8" s="126">
        <v>19</v>
      </c>
      <c r="W8" s="126">
        <v>20</v>
      </c>
      <c r="X8" s="126">
        <v>21</v>
      </c>
      <c r="Y8" s="126">
        <v>22</v>
      </c>
      <c r="Z8" s="126">
        <v>23</v>
      </c>
      <c r="AA8" s="126">
        <v>24</v>
      </c>
      <c r="AB8" s="126">
        <v>25</v>
      </c>
      <c r="AC8" s="126">
        <v>26</v>
      </c>
      <c r="AD8" s="126">
        <v>27</v>
      </c>
      <c r="AE8" s="126">
        <v>28</v>
      </c>
      <c r="AF8" s="126">
        <v>29</v>
      </c>
      <c r="AG8" s="126">
        <v>30</v>
      </c>
      <c r="AH8" s="126">
        <v>31</v>
      </c>
      <c r="AI8" s="126">
        <v>32</v>
      </c>
      <c r="AJ8" s="126">
        <v>33</v>
      </c>
      <c r="AK8" s="126">
        <v>34</v>
      </c>
      <c r="AL8" s="126">
        <v>35</v>
      </c>
      <c r="AM8" s="126">
        <v>36</v>
      </c>
      <c r="AN8" s="126">
        <v>37</v>
      </c>
      <c r="AO8" s="126">
        <v>38</v>
      </c>
      <c r="AP8" s="126">
        <v>39</v>
      </c>
    </row>
    <row r="9" spans="1:42" s="128" customFormat="1" ht="13" hidden="1" thickBot="1" x14ac:dyDescent="0.2">
      <c r="A9" s="348"/>
      <c r="B9" s="357">
        <v>1</v>
      </c>
      <c r="C9" s="126">
        <v>2</v>
      </c>
      <c r="D9" s="126">
        <v>3</v>
      </c>
      <c r="E9" s="126">
        <v>4</v>
      </c>
      <c r="F9" s="126">
        <v>5</v>
      </c>
      <c r="G9" s="126">
        <v>6</v>
      </c>
      <c r="H9" s="126">
        <v>7</v>
      </c>
      <c r="I9" s="126">
        <v>8</v>
      </c>
      <c r="J9" s="126">
        <v>9</v>
      </c>
      <c r="K9" s="126">
        <v>10</v>
      </c>
      <c r="L9" s="126">
        <v>11</v>
      </c>
      <c r="M9" s="126">
        <v>12</v>
      </c>
      <c r="N9" s="126">
        <v>13</v>
      </c>
      <c r="O9" s="126">
        <v>14</v>
      </c>
      <c r="P9" s="126">
        <v>15</v>
      </c>
      <c r="Q9" s="126">
        <v>16</v>
      </c>
      <c r="R9" s="126">
        <v>17</v>
      </c>
      <c r="S9" s="126">
        <v>18</v>
      </c>
      <c r="T9" s="126">
        <v>19</v>
      </c>
      <c r="U9" s="126">
        <v>20</v>
      </c>
      <c r="V9" s="126">
        <v>21</v>
      </c>
      <c r="W9" s="126">
        <v>22</v>
      </c>
      <c r="X9" s="126">
        <v>23</v>
      </c>
      <c r="Y9" s="126">
        <v>24</v>
      </c>
      <c r="Z9" s="126">
        <v>25</v>
      </c>
      <c r="AA9" s="126">
        <v>26</v>
      </c>
      <c r="AB9" s="126">
        <v>27</v>
      </c>
      <c r="AC9" s="126">
        <v>28</v>
      </c>
      <c r="AD9" s="126">
        <v>29</v>
      </c>
      <c r="AE9" s="126">
        <v>30</v>
      </c>
      <c r="AF9" s="126">
        <v>31</v>
      </c>
      <c r="AG9" s="126">
        <v>32</v>
      </c>
      <c r="AH9" s="126">
        <v>33</v>
      </c>
      <c r="AI9" s="126">
        <v>34</v>
      </c>
      <c r="AJ9" s="126">
        <v>35</v>
      </c>
      <c r="AK9" s="126">
        <v>36</v>
      </c>
      <c r="AL9" s="126">
        <v>37</v>
      </c>
      <c r="AM9" s="126">
        <v>38</v>
      </c>
      <c r="AN9" s="126">
        <v>39</v>
      </c>
      <c r="AO9" s="126">
        <v>40</v>
      </c>
      <c r="AP9" s="126">
        <v>41</v>
      </c>
    </row>
    <row r="10" spans="1:42" x14ac:dyDescent="0.15">
      <c r="A10" s="119">
        <v>1</v>
      </c>
      <c r="B10" s="358" t="str">
        <f>C10&amp;D10</f>
        <v/>
      </c>
      <c r="C10" s="192"/>
      <c r="D10" s="192"/>
      <c r="E10" s="200"/>
      <c r="F10" s="192"/>
      <c r="G10" s="192"/>
      <c r="H10" s="193"/>
      <c r="I10" s="193"/>
      <c r="J10" s="192"/>
      <c r="K10" s="244"/>
      <c r="L10" s="192"/>
      <c r="M10" s="192"/>
      <c r="N10" s="195"/>
      <c r="O10" s="193"/>
      <c r="P10" s="196"/>
      <c r="Q10" s="197"/>
      <c r="R10" s="198"/>
      <c r="S10" s="199"/>
      <c r="T10" s="195"/>
      <c r="U10" s="194"/>
      <c r="V10" s="194"/>
      <c r="W10" s="194"/>
      <c r="X10" s="194"/>
      <c r="Y10" s="194"/>
      <c r="Z10" s="194"/>
      <c r="AA10" s="211">
        <f>T10+U10+V10+W10+X10+Y10+Z10</f>
        <v>0</v>
      </c>
      <c r="AB10" s="194"/>
      <c r="AC10" s="194"/>
      <c r="AD10" s="194"/>
      <c r="AE10" s="194"/>
      <c r="AF10" s="438">
        <f>AB10+AC10+AD10+AE10</f>
        <v>0</v>
      </c>
      <c r="AG10" s="194"/>
      <c r="AH10" s="194"/>
      <c r="AI10" s="194"/>
      <c r="AJ10" s="194"/>
      <c r="AK10" s="211">
        <f>AG10+AH10+AI10+AJ10</f>
        <v>0</v>
      </c>
      <c r="AM10" s="47">
        <f>(AK10+Z10+Y10+T10)</f>
        <v>0</v>
      </c>
      <c r="AN10" s="47">
        <f>(AK10+Z10+Y10+T10)/12</f>
        <v>0</v>
      </c>
      <c r="AO10" s="47">
        <f>IF(AN10&lt;&gt;0,1,0)</f>
        <v>0</v>
      </c>
      <c r="AP10" s="1" t="str">
        <f>IF(AN10&gt;=1000000,"A","B")</f>
        <v>B</v>
      </c>
    </row>
    <row r="11" spans="1:42" x14ac:dyDescent="0.15">
      <c r="A11" s="117">
        <v>2</v>
      </c>
      <c r="B11" s="358" t="str">
        <f>C11&amp;D11</f>
        <v/>
      </c>
      <c r="C11" s="200"/>
      <c r="D11" s="200"/>
      <c r="E11" s="200"/>
      <c r="F11" s="200"/>
      <c r="G11" s="200"/>
      <c r="H11" s="201"/>
      <c r="I11" s="201"/>
      <c r="J11" s="200"/>
      <c r="K11" s="204"/>
      <c r="L11" s="200"/>
      <c r="M11" s="200"/>
      <c r="N11" s="195" t="str">
        <f>IF(M11&lt;&gt;"",VLOOKUP(M11,paramètres!$D$11:$E$14,2,FALSE),"")</f>
        <v/>
      </c>
      <c r="O11" s="193"/>
      <c r="P11" s="202"/>
      <c r="Q11" s="203"/>
      <c r="R11" s="202"/>
      <c r="S11" s="203"/>
      <c r="T11" s="195"/>
      <c r="U11" s="195"/>
      <c r="V11" s="195"/>
      <c r="W11" s="195"/>
      <c r="X11" s="195"/>
      <c r="Y11" s="194"/>
      <c r="Z11" s="195"/>
      <c r="AA11" s="212">
        <f t="shared" ref="AA11:AA74" si="0">T11+U11+V11+W11+X11+Y11+Z11</f>
        <v>0</v>
      </c>
      <c r="AB11" s="194"/>
      <c r="AC11" s="194"/>
      <c r="AD11" s="194"/>
      <c r="AE11" s="195"/>
      <c r="AF11" s="211">
        <f t="shared" ref="AF11:AF74" si="1">AB11+AC11+AD11+AE11</f>
        <v>0</v>
      </c>
      <c r="AG11" s="195"/>
      <c r="AH11" s="195"/>
      <c r="AI11" s="195"/>
      <c r="AJ11" s="195"/>
      <c r="AK11" s="212">
        <f t="shared" ref="AK11:AK74" si="2">AG11+AH11+AI11+AJ11</f>
        <v>0</v>
      </c>
      <c r="AM11" s="47">
        <f>(AK11+Z11+Y11+T11)</f>
        <v>0</v>
      </c>
      <c r="AN11" s="47">
        <f t="shared" ref="AN11:AN74" si="3">(AK11+Z11+Y11+T11)/12</f>
        <v>0</v>
      </c>
      <c r="AO11" s="47">
        <f t="shared" ref="AO11:AO74" si="4">IF(AN11&lt;&gt;0,1,0)</f>
        <v>0</v>
      </c>
      <c r="AP11" s="1" t="str">
        <f t="shared" ref="AP11:AP74" si="5">IF(AN11&gt;=1000000,"A","B")</f>
        <v>B</v>
      </c>
    </row>
    <row r="12" spans="1:42" x14ac:dyDescent="0.15">
      <c r="A12" s="117">
        <v>3</v>
      </c>
      <c r="B12" s="358" t="str">
        <f t="shared" ref="B12:B74" si="6">C12&amp;D12</f>
        <v/>
      </c>
      <c r="C12" s="200"/>
      <c r="D12" s="200"/>
      <c r="E12" s="200"/>
      <c r="F12" s="200"/>
      <c r="G12" s="200"/>
      <c r="H12" s="201"/>
      <c r="I12" s="201"/>
      <c r="J12" s="200"/>
      <c r="K12" s="204"/>
      <c r="L12" s="200"/>
      <c r="M12" s="200"/>
      <c r="N12" s="195" t="str">
        <f>IF(M12&lt;&gt;"",VLOOKUP(M12,paramètres!$D$11:$E$14,2,FALSE),"")</f>
        <v/>
      </c>
      <c r="O12" s="193"/>
      <c r="P12" s="202"/>
      <c r="Q12" s="203"/>
      <c r="R12" s="202"/>
      <c r="S12" s="203"/>
      <c r="T12" s="195"/>
      <c r="U12" s="195"/>
      <c r="V12" s="195"/>
      <c r="W12" s="195"/>
      <c r="X12" s="195"/>
      <c r="Y12" s="195"/>
      <c r="Z12" s="195"/>
      <c r="AA12" s="212">
        <f t="shared" si="0"/>
        <v>0</v>
      </c>
      <c r="AB12" s="195"/>
      <c r="AC12" s="195"/>
      <c r="AD12" s="195"/>
      <c r="AE12" s="195"/>
      <c r="AF12" s="211">
        <f t="shared" si="1"/>
        <v>0</v>
      </c>
      <c r="AG12" s="195"/>
      <c r="AH12" s="195"/>
      <c r="AI12" s="195"/>
      <c r="AJ12" s="195"/>
      <c r="AK12" s="212">
        <f t="shared" si="2"/>
        <v>0</v>
      </c>
      <c r="AM12" s="47">
        <f t="shared" ref="AM12:AM74" si="7">(AK12+Z12+Y12+T12)</f>
        <v>0</v>
      </c>
      <c r="AN12" s="47">
        <f t="shared" si="3"/>
        <v>0</v>
      </c>
      <c r="AO12" s="47">
        <f t="shared" si="4"/>
        <v>0</v>
      </c>
      <c r="AP12" s="1" t="str">
        <f t="shared" si="5"/>
        <v>B</v>
      </c>
    </row>
    <row r="13" spans="1:42" x14ac:dyDescent="0.15">
      <c r="A13" s="117">
        <v>4</v>
      </c>
      <c r="B13" s="358" t="str">
        <f t="shared" si="6"/>
        <v/>
      </c>
      <c r="C13" s="192"/>
      <c r="D13" s="192"/>
      <c r="E13" s="200"/>
      <c r="F13" s="200"/>
      <c r="G13" s="200"/>
      <c r="H13" s="201"/>
      <c r="I13" s="201"/>
      <c r="J13" s="200"/>
      <c r="K13" s="204"/>
      <c r="L13" s="200"/>
      <c r="M13" s="200"/>
      <c r="N13" s="195" t="str">
        <f>IF(M13&lt;&gt;"",VLOOKUP(M13,paramètres!$D$11:$E$14,2,FALSE),"")</f>
        <v/>
      </c>
      <c r="O13" s="193"/>
      <c r="P13" s="202"/>
      <c r="Q13" s="203"/>
      <c r="R13" s="202"/>
      <c r="S13" s="203"/>
      <c r="T13" s="195"/>
      <c r="U13" s="195"/>
      <c r="V13" s="195"/>
      <c r="W13" s="195"/>
      <c r="X13" s="195"/>
      <c r="Y13" s="195"/>
      <c r="Z13" s="195"/>
      <c r="AA13" s="212">
        <f t="shared" si="0"/>
        <v>0</v>
      </c>
      <c r="AB13" s="195"/>
      <c r="AC13" s="195"/>
      <c r="AD13" s="195"/>
      <c r="AE13" s="195"/>
      <c r="AF13" s="211">
        <f t="shared" si="1"/>
        <v>0</v>
      </c>
      <c r="AG13" s="195"/>
      <c r="AH13" s="195"/>
      <c r="AI13" s="195"/>
      <c r="AJ13" s="195"/>
      <c r="AK13" s="212">
        <f t="shared" si="2"/>
        <v>0</v>
      </c>
      <c r="AM13" s="47">
        <f t="shared" si="7"/>
        <v>0</v>
      </c>
      <c r="AN13" s="47">
        <f t="shared" si="3"/>
        <v>0</v>
      </c>
      <c r="AO13" s="47">
        <f t="shared" si="4"/>
        <v>0</v>
      </c>
      <c r="AP13" s="1" t="str">
        <f t="shared" si="5"/>
        <v>B</v>
      </c>
    </row>
    <row r="14" spans="1:42" x14ac:dyDescent="0.15">
      <c r="A14" s="117">
        <v>5</v>
      </c>
      <c r="B14" s="358" t="str">
        <f t="shared" si="6"/>
        <v/>
      </c>
      <c r="C14" s="200"/>
      <c r="D14" s="200"/>
      <c r="E14" s="200"/>
      <c r="F14" s="200"/>
      <c r="G14" s="200"/>
      <c r="H14" s="201"/>
      <c r="I14" s="201"/>
      <c r="J14" s="200"/>
      <c r="K14" s="204"/>
      <c r="L14" s="200"/>
      <c r="M14" s="200"/>
      <c r="N14" s="195"/>
      <c r="O14" s="193"/>
      <c r="P14" s="202"/>
      <c r="Q14" s="203"/>
      <c r="R14" s="202"/>
      <c r="S14" s="203"/>
      <c r="T14" s="195"/>
      <c r="U14" s="195"/>
      <c r="V14" s="195"/>
      <c r="W14" s="195"/>
      <c r="X14" s="195"/>
      <c r="Y14" s="195"/>
      <c r="Z14" s="195"/>
      <c r="AA14" s="212">
        <f t="shared" si="0"/>
        <v>0</v>
      </c>
      <c r="AB14" s="195"/>
      <c r="AC14" s="195"/>
      <c r="AD14" s="195"/>
      <c r="AE14" s="195"/>
      <c r="AF14" s="211">
        <f t="shared" si="1"/>
        <v>0</v>
      </c>
      <c r="AG14" s="195"/>
      <c r="AH14" s="195"/>
      <c r="AI14" s="195"/>
      <c r="AJ14" s="195"/>
      <c r="AK14" s="212">
        <f t="shared" si="2"/>
        <v>0</v>
      </c>
      <c r="AM14" s="47">
        <f t="shared" si="7"/>
        <v>0</v>
      </c>
      <c r="AN14" s="47">
        <f t="shared" si="3"/>
        <v>0</v>
      </c>
      <c r="AO14" s="47">
        <f t="shared" si="4"/>
        <v>0</v>
      </c>
      <c r="AP14" s="1" t="str">
        <f t="shared" si="5"/>
        <v>B</v>
      </c>
    </row>
    <row r="15" spans="1:42" x14ac:dyDescent="0.15">
      <c r="A15" s="117">
        <v>6</v>
      </c>
      <c r="B15" s="358" t="str">
        <f t="shared" si="6"/>
        <v/>
      </c>
      <c r="C15" s="200"/>
      <c r="D15" s="200"/>
      <c r="E15" s="200"/>
      <c r="F15" s="200"/>
      <c r="G15" s="200"/>
      <c r="H15" s="201"/>
      <c r="I15" s="201"/>
      <c r="J15" s="200"/>
      <c r="K15" s="204"/>
      <c r="L15" s="200"/>
      <c r="M15" s="200"/>
      <c r="N15" s="195" t="str">
        <f>IF(M15&lt;&gt;"",VLOOKUP(M15,paramètres!$D$11:$E$14,2,FALSE),"")</f>
        <v/>
      </c>
      <c r="O15" s="193"/>
      <c r="P15" s="202"/>
      <c r="Q15" s="203"/>
      <c r="R15" s="202"/>
      <c r="S15" s="203"/>
      <c r="T15" s="195"/>
      <c r="U15" s="195"/>
      <c r="V15" s="195"/>
      <c r="W15" s="195"/>
      <c r="X15" s="195"/>
      <c r="Y15" s="195"/>
      <c r="Z15" s="195"/>
      <c r="AA15" s="212">
        <f t="shared" si="0"/>
        <v>0</v>
      </c>
      <c r="AB15" s="195"/>
      <c r="AC15" s="195"/>
      <c r="AD15" s="195"/>
      <c r="AE15" s="195"/>
      <c r="AF15" s="211">
        <f t="shared" si="1"/>
        <v>0</v>
      </c>
      <c r="AG15" s="195"/>
      <c r="AH15" s="195"/>
      <c r="AI15" s="195"/>
      <c r="AJ15" s="195"/>
      <c r="AK15" s="212">
        <f t="shared" si="2"/>
        <v>0</v>
      </c>
      <c r="AM15" s="47">
        <f t="shared" si="7"/>
        <v>0</v>
      </c>
      <c r="AN15" s="47">
        <f t="shared" si="3"/>
        <v>0</v>
      </c>
      <c r="AO15" s="47">
        <f t="shared" si="4"/>
        <v>0</v>
      </c>
      <c r="AP15" s="1" t="str">
        <f t="shared" si="5"/>
        <v>B</v>
      </c>
    </row>
    <row r="16" spans="1:42" x14ac:dyDescent="0.15">
      <c r="A16" s="117">
        <v>7</v>
      </c>
      <c r="B16" s="358" t="str">
        <f t="shared" si="6"/>
        <v/>
      </c>
      <c r="C16" s="200"/>
      <c r="D16" s="200"/>
      <c r="E16" s="200"/>
      <c r="F16" s="200"/>
      <c r="G16" s="200"/>
      <c r="H16" s="201"/>
      <c r="I16" s="201"/>
      <c r="J16" s="200"/>
      <c r="K16" s="204"/>
      <c r="L16" s="200"/>
      <c r="M16" s="200"/>
      <c r="N16" s="195" t="str">
        <f>IF(M16&lt;&gt;"",VLOOKUP(M16,paramètres!$D$11:$E$14,2,FALSE),"")</f>
        <v/>
      </c>
      <c r="O16" s="193"/>
      <c r="P16" s="202"/>
      <c r="Q16" s="203"/>
      <c r="R16" s="202"/>
      <c r="S16" s="203"/>
      <c r="T16" s="195"/>
      <c r="U16" s="195"/>
      <c r="V16" s="195"/>
      <c r="W16" s="195"/>
      <c r="X16" s="195"/>
      <c r="Y16" s="195"/>
      <c r="Z16" s="195"/>
      <c r="AA16" s="212">
        <f t="shared" si="0"/>
        <v>0</v>
      </c>
      <c r="AB16" s="195"/>
      <c r="AC16" s="195"/>
      <c r="AD16" s="195"/>
      <c r="AE16" s="195"/>
      <c r="AF16" s="211">
        <f t="shared" si="1"/>
        <v>0</v>
      </c>
      <c r="AG16" s="195"/>
      <c r="AH16" s="195"/>
      <c r="AI16" s="195"/>
      <c r="AJ16" s="195"/>
      <c r="AK16" s="212">
        <f t="shared" si="2"/>
        <v>0</v>
      </c>
      <c r="AM16" s="47">
        <f t="shared" si="7"/>
        <v>0</v>
      </c>
      <c r="AN16" s="47">
        <f t="shared" si="3"/>
        <v>0</v>
      </c>
      <c r="AO16" s="47">
        <f t="shared" si="4"/>
        <v>0</v>
      </c>
      <c r="AP16" s="1" t="str">
        <f t="shared" si="5"/>
        <v>B</v>
      </c>
    </row>
    <row r="17" spans="1:42" x14ac:dyDescent="0.15">
      <c r="A17" s="117">
        <v>8</v>
      </c>
      <c r="B17" s="358" t="str">
        <f t="shared" si="6"/>
        <v/>
      </c>
      <c r="C17" s="200"/>
      <c r="D17" s="200"/>
      <c r="E17" s="200"/>
      <c r="F17" s="200"/>
      <c r="G17" s="200"/>
      <c r="H17" s="201"/>
      <c r="I17" s="201"/>
      <c r="J17" s="200"/>
      <c r="K17" s="204"/>
      <c r="L17" s="200"/>
      <c r="M17" s="200"/>
      <c r="N17" s="195" t="str">
        <f>IF(M17&lt;&gt;"",VLOOKUP(M17,paramètres!$D$11:$E$14,2,FALSE),"")</f>
        <v/>
      </c>
      <c r="O17" s="193"/>
      <c r="P17" s="202"/>
      <c r="Q17" s="203"/>
      <c r="R17" s="202"/>
      <c r="S17" s="203"/>
      <c r="T17" s="195"/>
      <c r="U17" s="195"/>
      <c r="V17" s="195"/>
      <c r="W17" s="195"/>
      <c r="X17" s="195"/>
      <c r="Y17" s="195"/>
      <c r="Z17" s="195"/>
      <c r="AA17" s="212">
        <f t="shared" si="0"/>
        <v>0</v>
      </c>
      <c r="AB17" s="195"/>
      <c r="AC17" s="195"/>
      <c r="AD17" s="195"/>
      <c r="AE17" s="195"/>
      <c r="AF17" s="211">
        <f t="shared" si="1"/>
        <v>0</v>
      </c>
      <c r="AG17" s="195"/>
      <c r="AH17" s="195"/>
      <c r="AI17" s="195"/>
      <c r="AJ17" s="195"/>
      <c r="AK17" s="212">
        <f t="shared" si="2"/>
        <v>0</v>
      </c>
      <c r="AM17" s="47">
        <f t="shared" si="7"/>
        <v>0</v>
      </c>
      <c r="AN17" s="47">
        <f t="shared" si="3"/>
        <v>0</v>
      </c>
      <c r="AO17" s="47">
        <f t="shared" si="4"/>
        <v>0</v>
      </c>
      <c r="AP17" s="1" t="str">
        <f t="shared" si="5"/>
        <v>B</v>
      </c>
    </row>
    <row r="18" spans="1:42" x14ac:dyDescent="0.15">
      <c r="A18" s="117">
        <v>9</v>
      </c>
      <c r="B18" s="358" t="str">
        <f t="shared" si="6"/>
        <v/>
      </c>
      <c r="C18" s="200"/>
      <c r="D18" s="200"/>
      <c r="E18" s="200"/>
      <c r="F18" s="200"/>
      <c r="G18" s="200"/>
      <c r="H18" s="201"/>
      <c r="I18" s="201"/>
      <c r="J18" s="200"/>
      <c r="K18" s="204"/>
      <c r="L18" s="200"/>
      <c r="M18" s="200"/>
      <c r="N18" s="195" t="str">
        <f>IF(M18&lt;&gt;"",VLOOKUP(M18,paramètres!$D$11:$E$14,2,FALSE),"")</f>
        <v/>
      </c>
      <c r="O18" s="193"/>
      <c r="P18" s="202"/>
      <c r="Q18" s="203"/>
      <c r="R18" s="202"/>
      <c r="S18" s="203"/>
      <c r="T18" s="195"/>
      <c r="U18" s="195"/>
      <c r="V18" s="195"/>
      <c r="W18" s="195"/>
      <c r="X18" s="195"/>
      <c r="Y18" s="195"/>
      <c r="Z18" s="195"/>
      <c r="AA18" s="212">
        <f t="shared" si="0"/>
        <v>0</v>
      </c>
      <c r="AB18" s="195"/>
      <c r="AC18" s="195"/>
      <c r="AD18" s="195"/>
      <c r="AE18" s="195"/>
      <c r="AF18" s="211">
        <f t="shared" si="1"/>
        <v>0</v>
      </c>
      <c r="AG18" s="195"/>
      <c r="AH18" s="195"/>
      <c r="AI18" s="195"/>
      <c r="AJ18" s="195"/>
      <c r="AK18" s="212">
        <f t="shared" si="2"/>
        <v>0</v>
      </c>
      <c r="AM18" s="47">
        <f t="shared" si="7"/>
        <v>0</v>
      </c>
      <c r="AN18" s="47">
        <f t="shared" si="3"/>
        <v>0</v>
      </c>
      <c r="AO18" s="47">
        <f t="shared" si="4"/>
        <v>0</v>
      </c>
      <c r="AP18" s="1" t="str">
        <f t="shared" si="5"/>
        <v>B</v>
      </c>
    </row>
    <row r="19" spans="1:42" x14ac:dyDescent="0.15">
      <c r="A19" s="117">
        <v>10</v>
      </c>
      <c r="B19" s="358" t="str">
        <f t="shared" si="6"/>
        <v/>
      </c>
      <c r="C19" s="200"/>
      <c r="D19" s="200"/>
      <c r="E19" s="200"/>
      <c r="F19" s="200"/>
      <c r="G19" s="200"/>
      <c r="H19" s="201"/>
      <c r="I19" s="201"/>
      <c r="J19" s="200"/>
      <c r="K19" s="204"/>
      <c r="L19" s="200"/>
      <c r="M19" s="200"/>
      <c r="N19" s="195"/>
      <c r="O19" s="193"/>
      <c r="P19" s="202"/>
      <c r="Q19" s="203"/>
      <c r="R19" s="202"/>
      <c r="S19" s="203"/>
      <c r="T19" s="195"/>
      <c r="U19" s="195"/>
      <c r="V19" s="195"/>
      <c r="W19" s="195"/>
      <c r="X19" s="195"/>
      <c r="Y19" s="195"/>
      <c r="Z19" s="195"/>
      <c r="AA19" s="212">
        <f t="shared" si="0"/>
        <v>0</v>
      </c>
      <c r="AB19" s="195"/>
      <c r="AC19" s="195"/>
      <c r="AD19" s="195"/>
      <c r="AE19" s="195"/>
      <c r="AF19" s="211">
        <f t="shared" si="1"/>
        <v>0</v>
      </c>
      <c r="AG19" s="195"/>
      <c r="AH19" s="195"/>
      <c r="AI19" s="195"/>
      <c r="AJ19" s="195"/>
      <c r="AK19" s="212">
        <f t="shared" si="2"/>
        <v>0</v>
      </c>
      <c r="AM19" s="47">
        <f t="shared" si="7"/>
        <v>0</v>
      </c>
      <c r="AN19" s="47">
        <f t="shared" si="3"/>
        <v>0</v>
      </c>
      <c r="AO19" s="47">
        <f t="shared" si="4"/>
        <v>0</v>
      </c>
      <c r="AP19" s="1" t="str">
        <f t="shared" si="5"/>
        <v>B</v>
      </c>
    </row>
    <row r="20" spans="1:42" x14ac:dyDescent="0.15">
      <c r="A20" s="117">
        <v>11</v>
      </c>
      <c r="B20" s="358" t="str">
        <f t="shared" si="6"/>
        <v/>
      </c>
      <c r="C20" s="200"/>
      <c r="D20" s="200"/>
      <c r="E20" s="200"/>
      <c r="F20" s="200"/>
      <c r="G20" s="200"/>
      <c r="H20" s="201"/>
      <c r="I20" s="201"/>
      <c r="J20" s="200"/>
      <c r="K20" s="204"/>
      <c r="L20" s="200"/>
      <c r="M20" s="200"/>
      <c r="N20" s="195" t="str">
        <f>IF(M20&lt;&gt;"",VLOOKUP(M20,paramètres!$D$11:$E$14,2,FALSE),"")</f>
        <v/>
      </c>
      <c r="O20" s="193"/>
      <c r="P20" s="202"/>
      <c r="Q20" s="203"/>
      <c r="R20" s="202"/>
      <c r="S20" s="203"/>
      <c r="T20" s="195"/>
      <c r="U20" s="195"/>
      <c r="V20" s="195"/>
      <c r="W20" s="195"/>
      <c r="X20" s="195"/>
      <c r="Y20" s="195"/>
      <c r="Z20" s="195"/>
      <c r="AA20" s="212">
        <f t="shared" si="0"/>
        <v>0</v>
      </c>
      <c r="AB20" s="195"/>
      <c r="AC20" s="195"/>
      <c r="AD20" s="195"/>
      <c r="AE20" s="195"/>
      <c r="AF20" s="211">
        <f t="shared" si="1"/>
        <v>0</v>
      </c>
      <c r="AG20" s="195"/>
      <c r="AH20" s="195"/>
      <c r="AI20" s="195"/>
      <c r="AJ20" s="195"/>
      <c r="AK20" s="212">
        <f t="shared" si="2"/>
        <v>0</v>
      </c>
      <c r="AM20" s="47">
        <f t="shared" si="7"/>
        <v>0</v>
      </c>
      <c r="AN20" s="47">
        <f t="shared" si="3"/>
        <v>0</v>
      </c>
      <c r="AO20" s="47">
        <f t="shared" si="4"/>
        <v>0</v>
      </c>
      <c r="AP20" s="1" t="str">
        <f t="shared" si="5"/>
        <v>B</v>
      </c>
    </row>
    <row r="21" spans="1:42" x14ac:dyDescent="0.15">
      <c r="A21" s="117">
        <v>12</v>
      </c>
      <c r="B21" s="358" t="str">
        <f t="shared" si="6"/>
        <v/>
      </c>
      <c r="C21" s="200"/>
      <c r="D21" s="200"/>
      <c r="E21" s="200"/>
      <c r="F21" s="200"/>
      <c r="G21" s="200"/>
      <c r="H21" s="201"/>
      <c r="I21" s="201"/>
      <c r="J21" s="200"/>
      <c r="K21" s="204"/>
      <c r="L21" s="200"/>
      <c r="M21" s="200"/>
      <c r="N21" s="195" t="str">
        <f>IF(M21&lt;&gt;"",VLOOKUP(M21,paramètres!$D$11:$E$14,2,FALSE),"")</f>
        <v/>
      </c>
      <c r="O21" s="193"/>
      <c r="P21" s="202"/>
      <c r="Q21" s="203"/>
      <c r="R21" s="202"/>
      <c r="S21" s="203"/>
      <c r="T21" s="195"/>
      <c r="U21" s="195"/>
      <c r="V21" s="195"/>
      <c r="W21" s="195"/>
      <c r="X21" s="195"/>
      <c r="Y21" s="195"/>
      <c r="Z21" s="195"/>
      <c r="AA21" s="212">
        <f t="shared" si="0"/>
        <v>0</v>
      </c>
      <c r="AB21" s="195"/>
      <c r="AC21" s="195"/>
      <c r="AD21" s="195"/>
      <c r="AE21" s="195"/>
      <c r="AF21" s="211">
        <f t="shared" si="1"/>
        <v>0</v>
      </c>
      <c r="AG21" s="195"/>
      <c r="AH21" s="195"/>
      <c r="AI21" s="195"/>
      <c r="AJ21" s="195"/>
      <c r="AK21" s="212">
        <f t="shared" si="2"/>
        <v>0</v>
      </c>
      <c r="AM21" s="47">
        <f t="shared" si="7"/>
        <v>0</v>
      </c>
      <c r="AN21" s="47">
        <f t="shared" si="3"/>
        <v>0</v>
      </c>
      <c r="AO21" s="47">
        <f t="shared" si="4"/>
        <v>0</v>
      </c>
      <c r="AP21" s="1" t="str">
        <f t="shared" si="5"/>
        <v>B</v>
      </c>
    </row>
    <row r="22" spans="1:42" x14ac:dyDescent="0.15">
      <c r="A22" s="117">
        <v>13</v>
      </c>
      <c r="B22" s="358" t="str">
        <f t="shared" si="6"/>
        <v/>
      </c>
      <c r="C22" s="200"/>
      <c r="D22" s="200"/>
      <c r="E22" s="200"/>
      <c r="F22" s="200"/>
      <c r="G22" s="200"/>
      <c r="H22" s="201"/>
      <c r="I22" s="201"/>
      <c r="J22" s="200"/>
      <c r="K22" s="204"/>
      <c r="L22" s="200"/>
      <c r="M22" s="200"/>
      <c r="N22" s="195" t="str">
        <f>IF(M22&lt;&gt;"",VLOOKUP(M22,paramètres!$D$11:$E$14,2,FALSE),"")</f>
        <v/>
      </c>
      <c r="O22" s="193"/>
      <c r="P22" s="202"/>
      <c r="Q22" s="203"/>
      <c r="R22" s="202"/>
      <c r="S22" s="203"/>
      <c r="T22" s="195"/>
      <c r="U22" s="195"/>
      <c r="V22" s="195"/>
      <c r="W22" s="195"/>
      <c r="X22" s="195"/>
      <c r="Y22" s="195"/>
      <c r="Z22" s="195"/>
      <c r="AA22" s="212">
        <f t="shared" si="0"/>
        <v>0</v>
      </c>
      <c r="AB22" s="195"/>
      <c r="AC22" s="195"/>
      <c r="AD22" s="195"/>
      <c r="AE22" s="195"/>
      <c r="AF22" s="211">
        <f t="shared" si="1"/>
        <v>0</v>
      </c>
      <c r="AG22" s="195"/>
      <c r="AH22" s="195"/>
      <c r="AI22" s="195"/>
      <c r="AJ22" s="195"/>
      <c r="AK22" s="212">
        <f t="shared" si="2"/>
        <v>0</v>
      </c>
      <c r="AM22" s="47">
        <f t="shared" si="7"/>
        <v>0</v>
      </c>
      <c r="AN22" s="47">
        <f t="shared" si="3"/>
        <v>0</v>
      </c>
      <c r="AO22" s="47">
        <f t="shared" si="4"/>
        <v>0</v>
      </c>
      <c r="AP22" s="1" t="str">
        <f t="shared" si="5"/>
        <v>B</v>
      </c>
    </row>
    <row r="23" spans="1:42" x14ac:dyDescent="0.15">
      <c r="A23" s="117">
        <v>14</v>
      </c>
      <c r="B23" s="358" t="str">
        <f t="shared" si="6"/>
        <v/>
      </c>
      <c r="C23" s="200"/>
      <c r="D23" s="200"/>
      <c r="E23" s="200"/>
      <c r="F23" s="200"/>
      <c r="G23" s="200"/>
      <c r="H23" s="201"/>
      <c r="I23" s="201"/>
      <c r="J23" s="200"/>
      <c r="K23" s="204"/>
      <c r="L23" s="200"/>
      <c r="M23" s="200"/>
      <c r="N23" s="195" t="str">
        <f>IF(M23&lt;&gt;"",VLOOKUP(M23,paramètres!$D$11:$E$14,2,FALSE),"")</f>
        <v/>
      </c>
      <c r="O23" s="193"/>
      <c r="P23" s="202"/>
      <c r="Q23" s="203"/>
      <c r="R23" s="202"/>
      <c r="S23" s="203"/>
      <c r="T23" s="195"/>
      <c r="U23" s="195"/>
      <c r="V23" s="195"/>
      <c r="W23" s="195"/>
      <c r="X23" s="195"/>
      <c r="Y23" s="195"/>
      <c r="Z23" s="195"/>
      <c r="AA23" s="212">
        <f t="shared" si="0"/>
        <v>0</v>
      </c>
      <c r="AB23" s="195"/>
      <c r="AC23" s="195"/>
      <c r="AD23" s="195"/>
      <c r="AE23" s="195"/>
      <c r="AF23" s="211">
        <f t="shared" si="1"/>
        <v>0</v>
      </c>
      <c r="AG23" s="195"/>
      <c r="AH23" s="195"/>
      <c r="AI23" s="195"/>
      <c r="AJ23" s="195"/>
      <c r="AK23" s="212">
        <f t="shared" si="2"/>
        <v>0</v>
      </c>
      <c r="AM23" s="47">
        <f t="shared" si="7"/>
        <v>0</v>
      </c>
      <c r="AN23" s="47">
        <f t="shared" si="3"/>
        <v>0</v>
      </c>
      <c r="AO23" s="47">
        <f t="shared" si="4"/>
        <v>0</v>
      </c>
      <c r="AP23" s="1" t="str">
        <f t="shared" si="5"/>
        <v>B</v>
      </c>
    </row>
    <row r="24" spans="1:42" x14ac:dyDescent="0.15">
      <c r="A24" s="117">
        <v>15</v>
      </c>
      <c r="B24" s="358" t="str">
        <f t="shared" si="6"/>
        <v/>
      </c>
      <c r="C24" s="200"/>
      <c r="D24" s="200"/>
      <c r="E24" s="200"/>
      <c r="F24" s="200"/>
      <c r="G24" s="200"/>
      <c r="H24" s="201"/>
      <c r="I24" s="201"/>
      <c r="J24" s="200"/>
      <c r="K24" s="204"/>
      <c r="L24" s="200"/>
      <c r="M24" s="200"/>
      <c r="N24" s="195" t="str">
        <f>IF(M24&lt;&gt;"",VLOOKUP(M24,paramètres!$D$11:$E$14,2,FALSE),"")</f>
        <v/>
      </c>
      <c r="O24" s="193"/>
      <c r="P24" s="202"/>
      <c r="Q24" s="203"/>
      <c r="R24" s="202"/>
      <c r="S24" s="203"/>
      <c r="T24" s="195"/>
      <c r="U24" s="195"/>
      <c r="V24" s="195"/>
      <c r="W24" s="195"/>
      <c r="X24" s="195"/>
      <c r="Y24" s="195"/>
      <c r="Z24" s="195"/>
      <c r="AA24" s="212">
        <f t="shared" si="0"/>
        <v>0</v>
      </c>
      <c r="AB24" s="195"/>
      <c r="AC24" s="195"/>
      <c r="AD24" s="195"/>
      <c r="AE24" s="195"/>
      <c r="AF24" s="211">
        <f t="shared" si="1"/>
        <v>0</v>
      </c>
      <c r="AG24" s="195"/>
      <c r="AH24" s="195"/>
      <c r="AI24" s="195"/>
      <c r="AJ24" s="195"/>
      <c r="AK24" s="212">
        <f t="shared" si="2"/>
        <v>0</v>
      </c>
      <c r="AM24" s="47">
        <f t="shared" si="7"/>
        <v>0</v>
      </c>
      <c r="AN24" s="47">
        <f t="shared" si="3"/>
        <v>0</v>
      </c>
      <c r="AO24" s="47">
        <f t="shared" si="4"/>
        <v>0</v>
      </c>
      <c r="AP24" s="1" t="str">
        <f t="shared" si="5"/>
        <v>B</v>
      </c>
    </row>
    <row r="25" spans="1:42" x14ac:dyDescent="0.15">
      <c r="A25" s="117">
        <v>16</v>
      </c>
      <c r="B25" s="358" t="str">
        <f t="shared" si="6"/>
        <v/>
      </c>
      <c r="C25" s="200"/>
      <c r="D25" s="200"/>
      <c r="E25" s="200"/>
      <c r="F25" s="200"/>
      <c r="G25" s="200"/>
      <c r="H25" s="201"/>
      <c r="I25" s="201"/>
      <c r="J25" s="200"/>
      <c r="K25" s="204"/>
      <c r="L25" s="200"/>
      <c r="M25" s="200"/>
      <c r="N25" s="195" t="str">
        <f>IF(M25&lt;&gt;"",VLOOKUP(M25,paramètres!$D$11:$E$14,2,FALSE),"")</f>
        <v/>
      </c>
      <c r="O25" s="193"/>
      <c r="P25" s="202"/>
      <c r="Q25" s="203"/>
      <c r="R25" s="202"/>
      <c r="S25" s="203"/>
      <c r="T25" s="195"/>
      <c r="U25" s="195"/>
      <c r="V25" s="195"/>
      <c r="W25" s="195"/>
      <c r="X25" s="195"/>
      <c r="Y25" s="195"/>
      <c r="Z25" s="195"/>
      <c r="AA25" s="212">
        <f t="shared" si="0"/>
        <v>0</v>
      </c>
      <c r="AB25" s="195"/>
      <c r="AC25" s="195"/>
      <c r="AD25" s="195"/>
      <c r="AE25" s="195"/>
      <c r="AF25" s="211">
        <f t="shared" si="1"/>
        <v>0</v>
      </c>
      <c r="AG25" s="195"/>
      <c r="AH25" s="195"/>
      <c r="AI25" s="195"/>
      <c r="AJ25" s="195"/>
      <c r="AK25" s="212">
        <f t="shared" si="2"/>
        <v>0</v>
      </c>
      <c r="AM25" s="47">
        <f t="shared" si="7"/>
        <v>0</v>
      </c>
      <c r="AN25" s="47">
        <f t="shared" si="3"/>
        <v>0</v>
      </c>
      <c r="AO25" s="47">
        <f t="shared" si="4"/>
        <v>0</v>
      </c>
      <c r="AP25" s="1" t="str">
        <f t="shared" si="5"/>
        <v>B</v>
      </c>
    </row>
    <row r="26" spans="1:42" x14ac:dyDescent="0.15">
      <c r="A26" s="117">
        <v>17</v>
      </c>
      <c r="B26" s="358" t="str">
        <f t="shared" si="6"/>
        <v/>
      </c>
      <c r="C26" s="200"/>
      <c r="D26" s="200"/>
      <c r="E26" s="200"/>
      <c r="F26" s="200"/>
      <c r="G26" s="200"/>
      <c r="H26" s="201"/>
      <c r="I26" s="201"/>
      <c r="J26" s="200"/>
      <c r="K26" s="204"/>
      <c r="L26" s="200"/>
      <c r="M26" s="200"/>
      <c r="N26" s="195" t="str">
        <f>IF(M26&lt;&gt;"",VLOOKUP(M26,paramètres!$D$11:$E$14,2,FALSE),"")</f>
        <v/>
      </c>
      <c r="O26" s="193"/>
      <c r="P26" s="202"/>
      <c r="Q26" s="203"/>
      <c r="R26" s="202"/>
      <c r="S26" s="203"/>
      <c r="T26" s="195"/>
      <c r="U26" s="195"/>
      <c r="V26" s="195"/>
      <c r="W26" s="195"/>
      <c r="X26" s="195"/>
      <c r="Y26" s="195"/>
      <c r="Z26" s="195"/>
      <c r="AA26" s="212">
        <f t="shared" si="0"/>
        <v>0</v>
      </c>
      <c r="AB26" s="195"/>
      <c r="AC26" s="195"/>
      <c r="AD26" s="195"/>
      <c r="AE26" s="195"/>
      <c r="AF26" s="211">
        <f t="shared" si="1"/>
        <v>0</v>
      </c>
      <c r="AG26" s="195"/>
      <c r="AH26" s="195"/>
      <c r="AI26" s="195"/>
      <c r="AJ26" s="195"/>
      <c r="AK26" s="212">
        <f t="shared" si="2"/>
        <v>0</v>
      </c>
      <c r="AM26" s="47">
        <f t="shared" si="7"/>
        <v>0</v>
      </c>
      <c r="AN26" s="47">
        <f t="shared" si="3"/>
        <v>0</v>
      </c>
      <c r="AO26" s="47">
        <f t="shared" si="4"/>
        <v>0</v>
      </c>
      <c r="AP26" s="1" t="str">
        <f t="shared" si="5"/>
        <v>B</v>
      </c>
    </row>
    <row r="27" spans="1:42" x14ac:dyDescent="0.15">
      <c r="A27" s="117">
        <v>18</v>
      </c>
      <c r="B27" s="358" t="str">
        <f t="shared" si="6"/>
        <v/>
      </c>
      <c r="C27" s="200"/>
      <c r="D27" s="200"/>
      <c r="E27" s="200"/>
      <c r="F27" s="200"/>
      <c r="G27" s="200"/>
      <c r="H27" s="201"/>
      <c r="I27" s="201"/>
      <c r="J27" s="200"/>
      <c r="K27" s="204"/>
      <c r="L27" s="200"/>
      <c r="M27" s="200"/>
      <c r="N27" s="195" t="str">
        <f>IF(M27&lt;&gt;"",VLOOKUP(M27,paramètres!$D$11:$E$14,2,FALSE),"")</f>
        <v/>
      </c>
      <c r="O27" s="193"/>
      <c r="P27" s="202"/>
      <c r="Q27" s="203"/>
      <c r="R27" s="202"/>
      <c r="S27" s="203"/>
      <c r="T27" s="195"/>
      <c r="U27" s="195"/>
      <c r="V27" s="195"/>
      <c r="W27" s="195"/>
      <c r="X27" s="195"/>
      <c r="Y27" s="195"/>
      <c r="Z27" s="195"/>
      <c r="AA27" s="212">
        <f t="shared" si="0"/>
        <v>0</v>
      </c>
      <c r="AB27" s="195"/>
      <c r="AC27" s="195"/>
      <c r="AD27" s="195"/>
      <c r="AE27" s="195"/>
      <c r="AF27" s="211">
        <f t="shared" si="1"/>
        <v>0</v>
      </c>
      <c r="AG27" s="195"/>
      <c r="AH27" s="195"/>
      <c r="AI27" s="195"/>
      <c r="AJ27" s="195"/>
      <c r="AK27" s="212">
        <f t="shared" si="2"/>
        <v>0</v>
      </c>
      <c r="AM27" s="47">
        <f t="shared" si="7"/>
        <v>0</v>
      </c>
      <c r="AN27" s="47">
        <f t="shared" si="3"/>
        <v>0</v>
      </c>
      <c r="AO27" s="47">
        <f t="shared" si="4"/>
        <v>0</v>
      </c>
      <c r="AP27" s="1" t="str">
        <f t="shared" si="5"/>
        <v>B</v>
      </c>
    </row>
    <row r="28" spans="1:42" x14ac:dyDescent="0.15">
      <c r="A28" s="117">
        <v>19</v>
      </c>
      <c r="B28" s="358" t="str">
        <f t="shared" si="6"/>
        <v/>
      </c>
      <c r="C28" s="200"/>
      <c r="D28" s="200"/>
      <c r="E28" s="200"/>
      <c r="F28" s="200"/>
      <c r="G28" s="200"/>
      <c r="H28" s="201"/>
      <c r="I28" s="201"/>
      <c r="J28" s="200"/>
      <c r="K28" s="204"/>
      <c r="L28" s="200"/>
      <c r="M28" s="200"/>
      <c r="N28" s="195" t="str">
        <f>IF(M28&lt;&gt;"",VLOOKUP(M28,paramètres!$D$11:$E$14,2,FALSE),"")</f>
        <v/>
      </c>
      <c r="O28" s="193"/>
      <c r="P28" s="202"/>
      <c r="Q28" s="203"/>
      <c r="R28" s="202"/>
      <c r="S28" s="203"/>
      <c r="T28" s="195"/>
      <c r="U28" s="195"/>
      <c r="V28" s="195"/>
      <c r="W28" s="195"/>
      <c r="X28" s="195"/>
      <c r="Y28" s="195"/>
      <c r="Z28" s="195"/>
      <c r="AA28" s="212">
        <f t="shared" si="0"/>
        <v>0</v>
      </c>
      <c r="AB28" s="195"/>
      <c r="AC28" s="195"/>
      <c r="AD28" s="195"/>
      <c r="AE28" s="195"/>
      <c r="AF28" s="211">
        <f t="shared" si="1"/>
        <v>0</v>
      </c>
      <c r="AG28" s="195"/>
      <c r="AH28" s="195"/>
      <c r="AI28" s="195"/>
      <c r="AJ28" s="195"/>
      <c r="AK28" s="212">
        <f t="shared" si="2"/>
        <v>0</v>
      </c>
      <c r="AM28" s="47">
        <f t="shared" si="7"/>
        <v>0</v>
      </c>
      <c r="AN28" s="47">
        <f t="shared" si="3"/>
        <v>0</v>
      </c>
      <c r="AO28" s="47">
        <f t="shared" si="4"/>
        <v>0</v>
      </c>
      <c r="AP28" s="1" t="str">
        <f t="shared" si="5"/>
        <v>B</v>
      </c>
    </row>
    <row r="29" spans="1:42" x14ac:dyDescent="0.15">
      <c r="A29" s="117">
        <v>20</v>
      </c>
      <c r="B29" s="358" t="str">
        <f t="shared" si="6"/>
        <v/>
      </c>
      <c r="C29" s="200"/>
      <c r="D29" s="200"/>
      <c r="E29" s="200"/>
      <c r="F29" s="200"/>
      <c r="G29" s="200"/>
      <c r="H29" s="201"/>
      <c r="I29" s="201"/>
      <c r="J29" s="200"/>
      <c r="K29" s="204"/>
      <c r="L29" s="200"/>
      <c r="M29" s="200"/>
      <c r="N29" s="195" t="str">
        <f>IF(M29&lt;&gt;"",VLOOKUP(M29,paramètres!$D$11:$E$14,2,FALSE),"")</f>
        <v/>
      </c>
      <c r="O29" s="193"/>
      <c r="P29" s="202"/>
      <c r="Q29" s="203"/>
      <c r="R29" s="202"/>
      <c r="S29" s="203"/>
      <c r="T29" s="195"/>
      <c r="U29" s="195"/>
      <c r="V29" s="195"/>
      <c r="W29" s="195"/>
      <c r="X29" s="195"/>
      <c r="Y29" s="195"/>
      <c r="Z29" s="195"/>
      <c r="AA29" s="212">
        <f t="shared" si="0"/>
        <v>0</v>
      </c>
      <c r="AB29" s="195"/>
      <c r="AC29" s="195"/>
      <c r="AD29" s="195"/>
      <c r="AE29" s="195"/>
      <c r="AF29" s="211">
        <f t="shared" si="1"/>
        <v>0</v>
      </c>
      <c r="AG29" s="195"/>
      <c r="AH29" s="195"/>
      <c r="AI29" s="195"/>
      <c r="AJ29" s="195"/>
      <c r="AK29" s="212">
        <f t="shared" si="2"/>
        <v>0</v>
      </c>
      <c r="AM29" s="47">
        <f t="shared" si="7"/>
        <v>0</v>
      </c>
      <c r="AN29" s="47">
        <f t="shared" si="3"/>
        <v>0</v>
      </c>
      <c r="AO29" s="47">
        <f t="shared" si="4"/>
        <v>0</v>
      </c>
      <c r="AP29" s="1" t="str">
        <f t="shared" si="5"/>
        <v>B</v>
      </c>
    </row>
    <row r="30" spans="1:42" x14ac:dyDescent="0.15">
      <c r="A30" s="117">
        <v>21</v>
      </c>
      <c r="B30" s="358" t="str">
        <f t="shared" si="6"/>
        <v/>
      </c>
      <c r="C30" s="200"/>
      <c r="D30" s="200"/>
      <c r="E30" s="200"/>
      <c r="F30" s="200"/>
      <c r="G30" s="200"/>
      <c r="H30" s="201"/>
      <c r="I30" s="201"/>
      <c r="J30" s="200"/>
      <c r="K30" s="204"/>
      <c r="L30" s="200"/>
      <c r="M30" s="200"/>
      <c r="N30" s="195" t="str">
        <f>IF(M30&lt;&gt;"",VLOOKUP(M30,paramètres!$D$11:$E$14,2,FALSE),"")</f>
        <v/>
      </c>
      <c r="O30" s="193"/>
      <c r="P30" s="202"/>
      <c r="Q30" s="203"/>
      <c r="R30" s="202"/>
      <c r="S30" s="203"/>
      <c r="T30" s="195"/>
      <c r="U30" s="195"/>
      <c r="V30" s="195"/>
      <c r="W30" s="195"/>
      <c r="X30" s="195"/>
      <c r="Y30" s="195"/>
      <c r="Z30" s="195"/>
      <c r="AA30" s="212">
        <f t="shared" si="0"/>
        <v>0</v>
      </c>
      <c r="AB30" s="195"/>
      <c r="AC30" s="195"/>
      <c r="AD30" s="195"/>
      <c r="AE30" s="195"/>
      <c r="AF30" s="211">
        <f t="shared" si="1"/>
        <v>0</v>
      </c>
      <c r="AG30" s="195"/>
      <c r="AH30" s="195"/>
      <c r="AI30" s="195"/>
      <c r="AJ30" s="195"/>
      <c r="AK30" s="212">
        <f t="shared" si="2"/>
        <v>0</v>
      </c>
      <c r="AM30" s="47">
        <f t="shared" si="7"/>
        <v>0</v>
      </c>
      <c r="AN30" s="47">
        <f t="shared" si="3"/>
        <v>0</v>
      </c>
      <c r="AO30" s="47">
        <f t="shared" si="4"/>
        <v>0</v>
      </c>
      <c r="AP30" s="1" t="str">
        <f t="shared" si="5"/>
        <v>B</v>
      </c>
    </row>
    <row r="31" spans="1:42" x14ac:dyDescent="0.15">
      <c r="A31" s="117">
        <v>22</v>
      </c>
      <c r="B31" s="358" t="str">
        <f t="shared" si="6"/>
        <v/>
      </c>
      <c r="C31" s="200"/>
      <c r="D31" s="200"/>
      <c r="E31" s="200"/>
      <c r="F31" s="200"/>
      <c r="G31" s="200"/>
      <c r="H31" s="201"/>
      <c r="I31" s="201"/>
      <c r="J31" s="200"/>
      <c r="K31" s="204"/>
      <c r="L31" s="200"/>
      <c r="M31" s="200"/>
      <c r="N31" s="195" t="str">
        <f>IF(M31&lt;&gt;"",VLOOKUP(M31,paramètres!$D$11:$E$14,2,FALSE),"")</f>
        <v/>
      </c>
      <c r="O31" s="193"/>
      <c r="P31" s="202"/>
      <c r="Q31" s="203"/>
      <c r="R31" s="202"/>
      <c r="S31" s="203"/>
      <c r="T31" s="195"/>
      <c r="U31" s="195"/>
      <c r="V31" s="195"/>
      <c r="W31" s="195"/>
      <c r="X31" s="195"/>
      <c r="Y31" s="195"/>
      <c r="Z31" s="195"/>
      <c r="AA31" s="212">
        <f t="shared" si="0"/>
        <v>0</v>
      </c>
      <c r="AB31" s="195"/>
      <c r="AC31" s="195"/>
      <c r="AD31" s="195"/>
      <c r="AE31" s="195"/>
      <c r="AF31" s="211">
        <f t="shared" si="1"/>
        <v>0</v>
      </c>
      <c r="AG31" s="195"/>
      <c r="AH31" s="195"/>
      <c r="AI31" s="195"/>
      <c r="AJ31" s="195"/>
      <c r="AK31" s="212">
        <f t="shared" si="2"/>
        <v>0</v>
      </c>
      <c r="AM31" s="47">
        <f t="shared" si="7"/>
        <v>0</v>
      </c>
      <c r="AN31" s="47">
        <f t="shared" si="3"/>
        <v>0</v>
      </c>
      <c r="AO31" s="47">
        <f t="shared" si="4"/>
        <v>0</v>
      </c>
      <c r="AP31" s="1" t="str">
        <f t="shared" si="5"/>
        <v>B</v>
      </c>
    </row>
    <row r="32" spans="1:42" x14ac:dyDescent="0.15">
      <c r="A32" s="117">
        <v>23</v>
      </c>
      <c r="B32" s="358" t="str">
        <f t="shared" si="6"/>
        <v/>
      </c>
      <c r="C32" s="200"/>
      <c r="D32" s="200"/>
      <c r="E32" s="200"/>
      <c r="F32" s="200"/>
      <c r="G32" s="200"/>
      <c r="H32" s="201"/>
      <c r="I32" s="201"/>
      <c r="J32" s="200"/>
      <c r="K32" s="204"/>
      <c r="L32" s="200"/>
      <c r="M32" s="200"/>
      <c r="N32" s="195" t="str">
        <f>IF(M32&lt;&gt;"",VLOOKUP(M32,paramètres!$D$11:$E$14,2,FALSE),"")</f>
        <v/>
      </c>
      <c r="O32" s="193"/>
      <c r="P32" s="202"/>
      <c r="Q32" s="203"/>
      <c r="R32" s="202"/>
      <c r="S32" s="203"/>
      <c r="T32" s="195"/>
      <c r="U32" s="195"/>
      <c r="V32" s="195"/>
      <c r="W32" s="195"/>
      <c r="X32" s="195"/>
      <c r="Y32" s="195"/>
      <c r="Z32" s="195"/>
      <c r="AA32" s="212">
        <f t="shared" si="0"/>
        <v>0</v>
      </c>
      <c r="AB32" s="195"/>
      <c r="AC32" s="195"/>
      <c r="AD32" s="195"/>
      <c r="AE32" s="195"/>
      <c r="AF32" s="211">
        <f t="shared" si="1"/>
        <v>0</v>
      </c>
      <c r="AG32" s="195"/>
      <c r="AH32" s="195"/>
      <c r="AI32" s="195"/>
      <c r="AJ32" s="195"/>
      <c r="AK32" s="212">
        <f t="shared" si="2"/>
        <v>0</v>
      </c>
      <c r="AM32" s="47">
        <f t="shared" si="7"/>
        <v>0</v>
      </c>
      <c r="AN32" s="47">
        <f t="shared" si="3"/>
        <v>0</v>
      </c>
      <c r="AO32" s="47">
        <f t="shared" si="4"/>
        <v>0</v>
      </c>
      <c r="AP32" s="1" t="str">
        <f t="shared" si="5"/>
        <v>B</v>
      </c>
    </row>
    <row r="33" spans="1:42" x14ac:dyDescent="0.15">
      <c r="A33" s="117">
        <v>24</v>
      </c>
      <c r="B33" s="358" t="str">
        <f t="shared" si="6"/>
        <v/>
      </c>
      <c r="C33" s="200"/>
      <c r="D33" s="200"/>
      <c r="E33" s="200"/>
      <c r="F33" s="200"/>
      <c r="G33" s="200"/>
      <c r="H33" s="201"/>
      <c r="I33" s="201"/>
      <c r="J33" s="200"/>
      <c r="K33" s="204"/>
      <c r="L33" s="200"/>
      <c r="M33" s="200"/>
      <c r="N33" s="195" t="str">
        <f>IF(M33&lt;&gt;"",VLOOKUP(M33,paramètres!$D$11:$E$14,2,FALSE),"")</f>
        <v/>
      </c>
      <c r="O33" s="193"/>
      <c r="P33" s="202"/>
      <c r="Q33" s="203"/>
      <c r="R33" s="202"/>
      <c r="S33" s="203"/>
      <c r="T33" s="195"/>
      <c r="U33" s="195"/>
      <c r="V33" s="195"/>
      <c r="W33" s="195"/>
      <c r="X33" s="195"/>
      <c r="Y33" s="195"/>
      <c r="Z33" s="195"/>
      <c r="AA33" s="212">
        <f t="shared" si="0"/>
        <v>0</v>
      </c>
      <c r="AB33" s="195"/>
      <c r="AC33" s="195"/>
      <c r="AD33" s="195"/>
      <c r="AE33" s="195"/>
      <c r="AF33" s="211">
        <f t="shared" si="1"/>
        <v>0</v>
      </c>
      <c r="AG33" s="195"/>
      <c r="AH33" s="195"/>
      <c r="AI33" s="195"/>
      <c r="AJ33" s="195"/>
      <c r="AK33" s="212">
        <f t="shared" si="2"/>
        <v>0</v>
      </c>
      <c r="AM33" s="47">
        <f t="shared" si="7"/>
        <v>0</v>
      </c>
      <c r="AN33" s="47">
        <f t="shared" si="3"/>
        <v>0</v>
      </c>
      <c r="AO33" s="47">
        <f t="shared" si="4"/>
        <v>0</v>
      </c>
      <c r="AP33" s="1" t="str">
        <f t="shared" si="5"/>
        <v>B</v>
      </c>
    </row>
    <row r="34" spans="1:42" x14ac:dyDescent="0.15">
      <c r="A34" s="117">
        <v>25</v>
      </c>
      <c r="B34" s="358" t="str">
        <f t="shared" si="6"/>
        <v/>
      </c>
      <c r="C34" s="200"/>
      <c r="D34" s="200"/>
      <c r="E34" s="200"/>
      <c r="F34" s="200"/>
      <c r="G34" s="200"/>
      <c r="H34" s="201"/>
      <c r="I34" s="201"/>
      <c r="J34" s="200"/>
      <c r="K34" s="204"/>
      <c r="L34" s="200"/>
      <c r="M34" s="200"/>
      <c r="N34" s="195" t="str">
        <f>IF(M34&lt;&gt;"",VLOOKUP(M34,paramètres!$D$11:$E$14,2,FALSE),"")</f>
        <v/>
      </c>
      <c r="O34" s="193"/>
      <c r="P34" s="202"/>
      <c r="Q34" s="203"/>
      <c r="R34" s="202"/>
      <c r="S34" s="203"/>
      <c r="T34" s="195"/>
      <c r="U34" s="195"/>
      <c r="V34" s="195"/>
      <c r="W34" s="195"/>
      <c r="X34" s="195"/>
      <c r="Y34" s="195"/>
      <c r="Z34" s="195"/>
      <c r="AA34" s="212">
        <f t="shared" si="0"/>
        <v>0</v>
      </c>
      <c r="AB34" s="195"/>
      <c r="AC34" s="195"/>
      <c r="AD34" s="195"/>
      <c r="AE34" s="195"/>
      <c r="AF34" s="211">
        <f t="shared" si="1"/>
        <v>0</v>
      </c>
      <c r="AG34" s="195"/>
      <c r="AH34" s="195"/>
      <c r="AI34" s="195"/>
      <c r="AJ34" s="195"/>
      <c r="AK34" s="212">
        <f t="shared" si="2"/>
        <v>0</v>
      </c>
      <c r="AM34" s="47">
        <f t="shared" si="7"/>
        <v>0</v>
      </c>
      <c r="AN34" s="47">
        <f t="shared" si="3"/>
        <v>0</v>
      </c>
      <c r="AO34" s="47">
        <f t="shared" si="4"/>
        <v>0</v>
      </c>
      <c r="AP34" s="1" t="str">
        <f t="shared" si="5"/>
        <v>B</v>
      </c>
    </row>
    <row r="35" spans="1:42" x14ac:dyDescent="0.15">
      <c r="A35" s="117">
        <v>26</v>
      </c>
      <c r="B35" s="358" t="str">
        <f t="shared" si="6"/>
        <v/>
      </c>
      <c r="C35" s="200"/>
      <c r="D35" s="200"/>
      <c r="E35" s="200"/>
      <c r="F35" s="200"/>
      <c r="G35" s="200"/>
      <c r="H35" s="201"/>
      <c r="I35" s="201"/>
      <c r="J35" s="200"/>
      <c r="K35" s="204"/>
      <c r="L35" s="200"/>
      <c r="M35" s="200"/>
      <c r="N35" s="195" t="str">
        <f>IF(M35&lt;&gt;"",VLOOKUP(M35,paramètres!$D$11:$E$14,2,FALSE),"")</f>
        <v/>
      </c>
      <c r="O35" s="193"/>
      <c r="P35" s="202"/>
      <c r="Q35" s="203"/>
      <c r="R35" s="202"/>
      <c r="S35" s="203"/>
      <c r="T35" s="195"/>
      <c r="U35" s="195"/>
      <c r="V35" s="195"/>
      <c r="W35" s="195"/>
      <c r="X35" s="195"/>
      <c r="Y35" s="195"/>
      <c r="Z35" s="195"/>
      <c r="AA35" s="212">
        <f t="shared" si="0"/>
        <v>0</v>
      </c>
      <c r="AB35" s="195"/>
      <c r="AC35" s="195"/>
      <c r="AD35" s="195"/>
      <c r="AE35" s="195"/>
      <c r="AF35" s="211">
        <f t="shared" si="1"/>
        <v>0</v>
      </c>
      <c r="AG35" s="195"/>
      <c r="AH35" s="195"/>
      <c r="AI35" s="195"/>
      <c r="AJ35" s="195"/>
      <c r="AK35" s="212">
        <f t="shared" si="2"/>
        <v>0</v>
      </c>
      <c r="AM35" s="47">
        <f t="shared" si="7"/>
        <v>0</v>
      </c>
      <c r="AN35" s="47">
        <f t="shared" si="3"/>
        <v>0</v>
      </c>
      <c r="AO35" s="47">
        <f t="shared" si="4"/>
        <v>0</v>
      </c>
      <c r="AP35" s="1" t="str">
        <f t="shared" si="5"/>
        <v>B</v>
      </c>
    </row>
    <row r="36" spans="1:42" x14ac:dyDescent="0.15">
      <c r="A36" s="117">
        <v>27</v>
      </c>
      <c r="B36" s="358" t="str">
        <f t="shared" si="6"/>
        <v/>
      </c>
      <c r="C36" s="200"/>
      <c r="D36" s="200"/>
      <c r="E36" s="200"/>
      <c r="F36" s="200"/>
      <c r="G36" s="200"/>
      <c r="H36" s="201"/>
      <c r="I36" s="201"/>
      <c r="J36" s="200"/>
      <c r="K36" s="204"/>
      <c r="L36" s="200"/>
      <c r="M36" s="200"/>
      <c r="N36" s="195" t="str">
        <f>IF(M36&lt;&gt;"",VLOOKUP(M36,paramètres!$D$11:$E$14,2,FALSE),"")</f>
        <v/>
      </c>
      <c r="O36" s="193"/>
      <c r="P36" s="202"/>
      <c r="Q36" s="203"/>
      <c r="R36" s="202"/>
      <c r="S36" s="203"/>
      <c r="T36" s="195"/>
      <c r="U36" s="195"/>
      <c r="V36" s="195"/>
      <c r="W36" s="195"/>
      <c r="X36" s="195"/>
      <c r="Y36" s="195"/>
      <c r="Z36" s="195"/>
      <c r="AA36" s="212">
        <f t="shared" si="0"/>
        <v>0</v>
      </c>
      <c r="AB36" s="195"/>
      <c r="AC36" s="195"/>
      <c r="AD36" s="195"/>
      <c r="AE36" s="195"/>
      <c r="AF36" s="211">
        <f t="shared" si="1"/>
        <v>0</v>
      </c>
      <c r="AG36" s="195"/>
      <c r="AH36" s="195"/>
      <c r="AI36" s="195"/>
      <c r="AJ36" s="195"/>
      <c r="AK36" s="212">
        <f t="shared" si="2"/>
        <v>0</v>
      </c>
      <c r="AM36" s="47">
        <f t="shared" si="7"/>
        <v>0</v>
      </c>
      <c r="AN36" s="47">
        <f t="shared" si="3"/>
        <v>0</v>
      </c>
      <c r="AO36" s="47">
        <f t="shared" si="4"/>
        <v>0</v>
      </c>
      <c r="AP36" s="1" t="str">
        <f t="shared" si="5"/>
        <v>B</v>
      </c>
    </row>
    <row r="37" spans="1:42" x14ac:dyDescent="0.15">
      <c r="A37" s="117">
        <v>28</v>
      </c>
      <c r="B37" s="358" t="str">
        <f t="shared" si="6"/>
        <v/>
      </c>
      <c r="C37" s="200"/>
      <c r="D37" s="200"/>
      <c r="E37" s="200"/>
      <c r="F37" s="200"/>
      <c r="G37" s="200"/>
      <c r="H37" s="201"/>
      <c r="I37" s="201"/>
      <c r="J37" s="200"/>
      <c r="K37" s="204"/>
      <c r="L37" s="200"/>
      <c r="M37" s="200"/>
      <c r="N37" s="195" t="str">
        <f>IF(M37&lt;&gt;"",VLOOKUP(M37,paramètres!$D$11:$E$14,2,FALSE),"")</f>
        <v/>
      </c>
      <c r="O37" s="193"/>
      <c r="P37" s="202"/>
      <c r="Q37" s="203"/>
      <c r="R37" s="202"/>
      <c r="S37" s="203"/>
      <c r="T37" s="195"/>
      <c r="U37" s="195"/>
      <c r="V37" s="195"/>
      <c r="W37" s="195"/>
      <c r="X37" s="195"/>
      <c r="Y37" s="195"/>
      <c r="Z37" s="195"/>
      <c r="AA37" s="212">
        <f t="shared" si="0"/>
        <v>0</v>
      </c>
      <c r="AB37" s="195"/>
      <c r="AC37" s="195"/>
      <c r="AD37" s="195"/>
      <c r="AE37" s="195"/>
      <c r="AF37" s="211">
        <f t="shared" si="1"/>
        <v>0</v>
      </c>
      <c r="AG37" s="195"/>
      <c r="AH37" s="195"/>
      <c r="AI37" s="195"/>
      <c r="AJ37" s="195"/>
      <c r="AK37" s="212">
        <f t="shared" si="2"/>
        <v>0</v>
      </c>
      <c r="AM37" s="47">
        <f t="shared" si="7"/>
        <v>0</v>
      </c>
      <c r="AN37" s="47">
        <f t="shared" si="3"/>
        <v>0</v>
      </c>
      <c r="AO37" s="47">
        <f t="shared" si="4"/>
        <v>0</v>
      </c>
      <c r="AP37" s="1" t="str">
        <f t="shared" si="5"/>
        <v>B</v>
      </c>
    </row>
    <row r="38" spans="1:42" x14ac:dyDescent="0.15">
      <c r="A38" s="117">
        <v>29</v>
      </c>
      <c r="B38" s="358" t="str">
        <f t="shared" si="6"/>
        <v/>
      </c>
      <c r="C38" s="200"/>
      <c r="D38" s="200"/>
      <c r="E38" s="200"/>
      <c r="F38" s="200"/>
      <c r="G38" s="200"/>
      <c r="H38" s="201"/>
      <c r="I38" s="201"/>
      <c r="J38" s="200"/>
      <c r="K38" s="204"/>
      <c r="L38" s="200"/>
      <c r="M38" s="200"/>
      <c r="N38" s="195" t="str">
        <f>IF(M38&lt;&gt;"",VLOOKUP(M38,paramètres!$D$11:$E$14,2,FALSE),"")</f>
        <v/>
      </c>
      <c r="O38" s="193"/>
      <c r="P38" s="202"/>
      <c r="Q38" s="203"/>
      <c r="R38" s="202"/>
      <c r="S38" s="203"/>
      <c r="T38" s="195"/>
      <c r="U38" s="195"/>
      <c r="V38" s="195"/>
      <c r="W38" s="195"/>
      <c r="X38" s="195"/>
      <c r="Y38" s="195"/>
      <c r="Z38" s="195"/>
      <c r="AA38" s="212">
        <f t="shared" si="0"/>
        <v>0</v>
      </c>
      <c r="AB38" s="195"/>
      <c r="AC38" s="195"/>
      <c r="AD38" s="195"/>
      <c r="AE38" s="195"/>
      <c r="AF38" s="211">
        <f t="shared" si="1"/>
        <v>0</v>
      </c>
      <c r="AG38" s="195"/>
      <c r="AH38" s="195"/>
      <c r="AI38" s="195"/>
      <c r="AJ38" s="195"/>
      <c r="AK38" s="212">
        <f t="shared" si="2"/>
        <v>0</v>
      </c>
      <c r="AM38" s="47">
        <f t="shared" si="7"/>
        <v>0</v>
      </c>
      <c r="AN38" s="47">
        <f t="shared" si="3"/>
        <v>0</v>
      </c>
      <c r="AO38" s="47">
        <f t="shared" si="4"/>
        <v>0</v>
      </c>
      <c r="AP38" s="1" t="str">
        <f t="shared" si="5"/>
        <v>B</v>
      </c>
    </row>
    <row r="39" spans="1:42" x14ac:dyDescent="0.15">
      <c r="A39" s="117">
        <v>30</v>
      </c>
      <c r="B39" s="358" t="str">
        <f t="shared" si="6"/>
        <v/>
      </c>
      <c r="C39" s="200"/>
      <c r="D39" s="200"/>
      <c r="E39" s="200"/>
      <c r="F39" s="200"/>
      <c r="G39" s="200"/>
      <c r="H39" s="201"/>
      <c r="I39" s="201"/>
      <c r="J39" s="200"/>
      <c r="K39" s="204"/>
      <c r="L39" s="200"/>
      <c r="M39" s="200"/>
      <c r="N39" s="195" t="str">
        <f>IF(M39&lt;&gt;"",VLOOKUP(M39,paramètres!$D$11:$E$14,2,FALSE),"")</f>
        <v/>
      </c>
      <c r="O39" s="193"/>
      <c r="P39" s="202"/>
      <c r="Q39" s="203"/>
      <c r="R39" s="202"/>
      <c r="S39" s="203"/>
      <c r="T39" s="195"/>
      <c r="U39" s="195"/>
      <c r="V39" s="195"/>
      <c r="W39" s="195"/>
      <c r="X39" s="195"/>
      <c r="Y39" s="195"/>
      <c r="Z39" s="195"/>
      <c r="AA39" s="212">
        <f t="shared" si="0"/>
        <v>0</v>
      </c>
      <c r="AB39" s="195"/>
      <c r="AC39" s="195"/>
      <c r="AD39" s="195"/>
      <c r="AE39" s="195"/>
      <c r="AF39" s="211">
        <f t="shared" si="1"/>
        <v>0</v>
      </c>
      <c r="AG39" s="195"/>
      <c r="AH39" s="195"/>
      <c r="AI39" s="195"/>
      <c r="AJ39" s="195"/>
      <c r="AK39" s="212">
        <f t="shared" si="2"/>
        <v>0</v>
      </c>
      <c r="AM39" s="47">
        <f t="shared" si="7"/>
        <v>0</v>
      </c>
      <c r="AN39" s="47">
        <f t="shared" si="3"/>
        <v>0</v>
      </c>
      <c r="AO39" s="47">
        <f t="shared" si="4"/>
        <v>0</v>
      </c>
      <c r="AP39" s="1" t="str">
        <f t="shared" si="5"/>
        <v>B</v>
      </c>
    </row>
    <row r="40" spans="1:42" x14ac:dyDescent="0.15">
      <c r="A40" s="117">
        <v>31</v>
      </c>
      <c r="B40" s="358" t="str">
        <f t="shared" si="6"/>
        <v/>
      </c>
      <c r="C40" s="200"/>
      <c r="D40" s="200"/>
      <c r="E40" s="200"/>
      <c r="F40" s="200"/>
      <c r="G40" s="200"/>
      <c r="H40" s="201"/>
      <c r="I40" s="201"/>
      <c r="J40" s="200"/>
      <c r="K40" s="204"/>
      <c r="L40" s="200"/>
      <c r="M40" s="200"/>
      <c r="N40" s="195" t="str">
        <f>IF(M40&lt;&gt;"",VLOOKUP(M40,paramètres!$D$11:$E$14,2,FALSE),"")</f>
        <v/>
      </c>
      <c r="O40" s="193"/>
      <c r="P40" s="202"/>
      <c r="Q40" s="203"/>
      <c r="R40" s="202"/>
      <c r="S40" s="203"/>
      <c r="T40" s="195"/>
      <c r="U40" s="195"/>
      <c r="V40" s="195"/>
      <c r="W40" s="195"/>
      <c r="X40" s="195"/>
      <c r="Y40" s="195"/>
      <c r="Z40" s="195"/>
      <c r="AA40" s="212">
        <f t="shared" si="0"/>
        <v>0</v>
      </c>
      <c r="AB40" s="195"/>
      <c r="AC40" s="195"/>
      <c r="AD40" s="195"/>
      <c r="AE40" s="195"/>
      <c r="AF40" s="211">
        <f t="shared" si="1"/>
        <v>0</v>
      </c>
      <c r="AG40" s="195"/>
      <c r="AH40" s="195"/>
      <c r="AI40" s="195"/>
      <c r="AJ40" s="195"/>
      <c r="AK40" s="212">
        <f t="shared" si="2"/>
        <v>0</v>
      </c>
      <c r="AM40" s="47">
        <f t="shared" si="7"/>
        <v>0</v>
      </c>
      <c r="AN40" s="47">
        <f t="shared" si="3"/>
        <v>0</v>
      </c>
      <c r="AO40" s="47">
        <f t="shared" si="4"/>
        <v>0</v>
      </c>
      <c r="AP40" s="1" t="str">
        <f t="shared" si="5"/>
        <v>B</v>
      </c>
    </row>
    <row r="41" spans="1:42" x14ac:dyDescent="0.15">
      <c r="A41" s="117">
        <v>32</v>
      </c>
      <c r="B41" s="358" t="str">
        <f t="shared" si="6"/>
        <v/>
      </c>
      <c r="C41" s="200"/>
      <c r="D41" s="200"/>
      <c r="E41" s="200"/>
      <c r="F41" s="200"/>
      <c r="G41" s="200"/>
      <c r="H41" s="201"/>
      <c r="I41" s="201"/>
      <c r="J41" s="200"/>
      <c r="K41" s="204"/>
      <c r="L41" s="200"/>
      <c r="M41" s="200"/>
      <c r="N41" s="195" t="str">
        <f>IF(M41&lt;&gt;"",VLOOKUP(M41,paramètres!$D$11:$E$14,2,FALSE),"")</f>
        <v/>
      </c>
      <c r="O41" s="193"/>
      <c r="P41" s="202"/>
      <c r="Q41" s="203"/>
      <c r="R41" s="202"/>
      <c r="S41" s="203"/>
      <c r="T41" s="195"/>
      <c r="U41" s="195"/>
      <c r="V41" s="195"/>
      <c r="W41" s="195"/>
      <c r="X41" s="195"/>
      <c r="Y41" s="195"/>
      <c r="Z41" s="195"/>
      <c r="AA41" s="212">
        <f t="shared" si="0"/>
        <v>0</v>
      </c>
      <c r="AB41" s="195"/>
      <c r="AC41" s="195"/>
      <c r="AD41" s="195"/>
      <c r="AE41" s="195"/>
      <c r="AF41" s="211">
        <f t="shared" si="1"/>
        <v>0</v>
      </c>
      <c r="AG41" s="195"/>
      <c r="AH41" s="195"/>
      <c r="AI41" s="195"/>
      <c r="AJ41" s="195"/>
      <c r="AK41" s="212">
        <f t="shared" si="2"/>
        <v>0</v>
      </c>
      <c r="AM41" s="47">
        <f t="shared" si="7"/>
        <v>0</v>
      </c>
      <c r="AN41" s="47">
        <f t="shared" si="3"/>
        <v>0</v>
      </c>
      <c r="AO41" s="47">
        <f t="shared" si="4"/>
        <v>0</v>
      </c>
      <c r="AP41" s="1" t="str">
        <f t="shared" si="5"/>
        <v>B</v>
      </c>
    </row>
    <row r="42" spans="1:42" x14ac:dyDescent="0.15">
      <c r="A42" s="117">
        <v>33</v>
      </c>
      <c r="B42" s="358" t="str">
        <f t="shared" si="6"/>
        <v/>
      </c>
      <c r="C42" s="200"/>
      <c r="D42" s="200"/>
      <c r="E42" s="200"/>
      <c r="F42" s="200"/>
      <c r="G42" s="200"/>
      <c r="H42" s="201"/>
      <c r="I42" s="201"/>
      <c r="J42" s="200"/>
      <c r="K42" s="204"/>
      <c r="L42" s="200"/>
      <c r="M42" s="200"/>
      <c r="N42" s="195" t="str">
        <f>IF(M42&lt;&gt;"",VLOOKUP(M42,paramètres!$D$11:$E$14,2,FALSE),"")</f>
        <v/>
      </c>
      <c r="O42" s="193"/>
      <c r="P42" s="202"/>
      <c r="Q42" s="203"/>
      <c r="R42" s="202"/>
      <c r="S42" s="203"/>
      <c r="T42" s="195"/>
      <c r="U42" s="195"/>
      <c r="V42" s="195"/>
      <c r="W42" s="195"/>
      <c r="X42" s="195"/>
      <c r="Y42" s="195"/>
      <c r="Z42" s="195"/>
      <c r="AA42" s="212">
        <f t="shared" si="0"/>
        <v>0</v>
      </c>
      <c r="AB42" s="195"/>
      <c r="AC42" s="195"/>
      <c r="AD42" s="195"/>
      <c r="AE42" s="195"/>
      <c r="AF42" s="211">
        <f t="shared" si="1"/>
        <v>0</v>
      </c>
      <c r="AG42" s="195"/>
      <c r="AH42" s="195"/>
      <c r="AI42" s="195"/>
      <c r="AJ42" s="195"/>
      <c r="AK42" s="212">
        <f t="shared" si="2"/>
        <v>0</v>
      </c>
      <c r="AM42" s="47">
        <f t="shared" si="7"/>
        <v>0</v>
      </c>
      <c r="AN42" s="47">
        <f t="shared" si="3"/>
        <v>0</v>
      </c>
      <c r="AO42" s="47">
        <f t="shared" si="4"/>
        <v>0</v>
      </c>
      <c r="AP42" s="1" t="str">
        <f t="shared" si="5"/>
        <v>B</v>
      </c>
    </row>
    <row r="43" spans="1:42" x14ac:dyDescent="0.15">
      <c r="A43" s="117">
        <v>34</v>
      </c>
      <c r="B43" s="358" t="str">
        <f t="shared" si="6"/>
        <v/>
      </c>
      <c r="C43" s="200"/>
      <c r="D43" s="200"/>
      <c r="E43" s="200"/>
      <c r="F43" s="200"/>
      <c r="G43" s="200"/>
      <c r="H43" s="201"/>
      <c r="I43" s="201"/>
      <c r="J43" s="200"/>
      <c r="K43" s="204"/>
      <c r="L43" s="200"/>
      <c r="M43" s="200"/>
      <c r="N43" s="195" t="str">
        <f>IF(M43&lt;&gt;"",VLOOKUP(M43,paramètres!$D$11:$E$14,2,FALSE),"")</f>
        <v/>
      </c>
      <c r="O43" s="193"/>
      <c r="P43" s="202"/>
      <c r="Q43" s="203"/>
      <c r="R43" s="202"/>
      <c r="S43" s="203"/>
      <c r="T43" s="195"/>
      <c r="U43" s="195"/>
      <c r="V43" s="195"/>
      <c r="W43" s="195"/>
      <c r="X43" s="195"/>
      <c r="Y43" s="195"/>
      <c r="Z43" s="195"/>
      <c r="AA43" s="212">
        <f t="shared" si="0"/>
        <v>0</v>
      </c>
      <c r="AB43" s="195"/>
      <c r="AC43" s="195"/>
      <c r="AD43" s="195"/>
      <c r="AE43" s="195"/>
      <c r="AF43" s="211">
        <f t="shared" si="1"/>
        <v>0</v>
      </c>
      <c r="AG43" s="195"/>
      <c r="AH43" s="195"/>
      <c r="AI43" s="195"/>
      <c r="AJ43" s="195"/>
      <c r="AK43" s="212">
        <f t="shared" si="2"/>
        <v>0</v>
      </c>
      <c r="AM43" s="47">
        <f t="shared" si="7"/>
        <v>0</v>
      </c>
      <c r="AN43" s="47">
        <f t="shared" si="3"/>
        <v>0</v>
      </c>
      <c r="AO43" s="47">
        <f t="shared" si="4"/>
        <v>0</v>
      </c>
      <c r="AP43" s="1" t="str">
        <f t="shared" si="5"/>
        <v>B</v>
      </c>
    </row>
    <row r="44" spans="1:42" x14ac:dyDescent="0.15">
      <c r="A44" s="117">
        <v>35</v>
      </c>
      <c r="B44" s="358" t="str">
        <f t="shared" si="6"/>
        <v/>
      </c>
      <c r="C44" s="200"/>
      <c r="D44" s="200"/>
      <c r="E44" s="200"/>
      <c r="F44" s="200"/>
      <c r="G44" s="200"/>
      <c r="H44" s="201"/>
      <c r="I44" s="201"/>
      <c r="J44" s="200"/>
      <c r="K44" s="204"/>
      <c r="L44" s="200"/>
      <c r="M44" s="200"/>
      <c r="N44" s="195" t="str">
        <f>IF(M44&lt;&gt;"",VLOOKUP(M44,paramètres!$D$11:$E$14,2,FALSE),"")</f>
        <v/>
      </c>
      <c r="O44" s="193"/>
      <c r="P44" s="202"/>
      <c r="Q44" s="203"/>
      <c r="R44" s="202"/>
      <c r="S44" s="203"/>
      <c r="T44" s="195"/>
      <c r="U44" s="195"/>
      <c r="V44" s="195"/>
      <c r="W44" s="195"/>
      <c r="X44" s="195"/>
      <c r="Y44" s="195"/>
      <c r="Z44" s="195"/>
      <c r="AA44" s="212">
        <f t="shared" si="0"/>
        <v>0</v>
      </c>
      <c r="AB44" s="195"/>
      <c r="AC44" s="195"/>
      <c r="AD44" s="195"/>
      <c r="AE44" s="195"/>
      <c r="AF44" s="211">
        <f t="shared" si="1"/>
        <v>0</v>
      </c>
      <c r="AG44" s="195"/>
      <c r="AH44" s="195"/>
      <c r="AI44" s="195"/>
      <c r="AJ44" s="195"/>
      <c r="AK44" s="212">
        <f t="shared" si="2"/>
        <v>0</v>
      </c>
      <c r="AM44" s="47">
        <f t="shared" si="7"/>
        <v>0</v>
      </c>
      <c r="AN44" s="47">
        <f t="shared" si="3"/>
        <v>0</v>
      </c>
      <c r="AO44" s="47">
        <f t="shared" si="4"/>
        <v>0</v>
      </c>
      <c r="AP44" s="1" t="str">
        <f t="shared" si="5"/>
        <v>B</v>
      </c>
    </row>
    <row r="45" spans="1:42" x14ac:dyDescent="0.15">
      <c r="A45" s="117">
        <v>36</v>
      </c>
      <c r="B45" s="358" t="str">
        <f t="shared" si="6"/>
        <v/>
      </c>
      <c r="C45" s="200"/>
      <c r="D45" s="200"/>
      <c r="E45" s="200"/>
      <c r="F45" s="200"/>
      <c r="G45" s="200"/>
      <c r="H45" s="201"/>
      <c r="I45" s="201"/>
      <c r="J45" s="200"/>
      <c r="K45" s="204"/>
      <c r="L45" s="200"/>
      <c r="M45" s="200"/>
      <c r="N45" s="195" t="str">
        <f>IF(M45&lt;&gt;"",VLOOKUP(M45,paramètres!$D$11:$E$14,2,FALSE),"")</f>
        <v/>
      </c>
      <c r="O45" s="193"/>
      <c r="P45" s="202"/>
      <c r="Q45" s="203"/>
      <c r="R45" s="202"/>
      <c r="S45" s="203"/>
      <c r="T45" s="195"/>
      <c r="U45" s="195"/>
      <c r="V45" s="195"/>
      <c r="W45" s="195"/>
      <c r="X45" s="195"/>
      <c r="Y45" s="195"/>
      <c r="Z45" s="195"/>
      <c r="AA45" s="212">
        <f t="shared" si="0"/>
        <v>0</v>
      </c>
      <c r="AB45" s="195"/>
      <c r="AC45" s="195"/>
      <c r="AD45" s="195"/>
      <c r="AE45" s="195"/>
      <c r="AF45" s="211">
        <f t="shared" si="1"/>
        <v>0</v>
      </c>
      <c r="AG45" s="195"/>
      <c r="AH45" s="195"/>
      <c r="AI45" s="195"/>
      <c r="AJ45" s="195"/>
      <c r="AK45" s="212">
        <f t="shared" si="2"/>
        <v>0</v>
      </c>
      <c r="AM45" s="47">
        <f t="shared" si="7"/>
        <v>0</v>
      </c>
      <c r="AN45" s="47">
        <f t="shared" si="3"/>
        <v>0</v>
      </c>
      <c r="AO45" s="47">
        <f t="shared" si="4"/>
        <v>0</v>
      </c>
      <c r="AP45" s="1" t="str">
        <f t="shared" si="5"/>
        <v>B</v>
      </c>
    </row>
    <row r="46" spans="1:42" x14ac:dyDescent="0.15">
      <c r="A46" s="117">
        <v>37</v>
      </c>
      <c r="B46" s="358" t="str">
        <f t="shared" si="6"/>
        <v/>
      </c>
      <c r="C46" s="200"/>
      <c r="D46" s="200"/>
      <c r="E46" s="200"/>
      <c r="F46" s="200"/>
      <c r="G46" s="200"/>
      <c r="H46" s="201"/>
      <c r="I46" s="201"/>
      <c r="J46" s="200"/>
      <c r="K46" s="204"/>
      <c r="L46" s="200"/>
      <c r="M46" s="200"/>
      <c r="N46" s="195" t="str">
        <f>IF(M46&lt;&gt;"",VLOOKUP(M46,paramètres!$D$11:$E$14,2,FALSE),"")</f>
        <v/>
      </c>
      <c r="O46" s="193"/>
      <c r="P46" s="202"/>
      <c r="Q46" s="203"/>
      <c r="R46" s="202"/>
      <c r="S46" s="203"/>
      <c r="T46" s="195"/>
      <c r="U46" s="195"/>
      <c r="V46" s="195"/>
      <c r="W46" s="195"/>
      <c r="X46" s="195"/>
      <c r="Y46" s="195"/>
      <c r="Z46" s="195"/>
      <c r="AA46" s="212">
        <f t="shared" si="0"/>
        <v>0</v>
      </c>
      <c r="AB46" s="195"/>
      <c r="AC46" s="195"/>
      <c r="AD46" s="195"/>
      <c r="AE46" s="195"/>
      <c r="AF46" s="211">
        <f t="shared" si="1"/>
        <v>0</v>
      </c>
      <c r="AG46" s="195"/>
      <c r="AH46" s="195"/>
      <c r="AI46" s="195"/>
      <c r="AJ46" s="195"/>
      <c r="AK46" s="212">
        <f t="shared" si="2"/>
        <v>0</v>
      </c>
      <c r="AM46" s="47">
        <f t="shared" si="7"/>
        <v>0</v>
      </c>
      <c r="AN46" s="47">
        <f t="shared" si="3"/>
        <v>0</v>
      </c>
      <c r="AO46" s="47">
        <f t="shared" si="4"/>
        <v>0</v>
      </c>
      <c r="AP46" s="1" t="str">
        <f t="shared" si="5"/>
        <v>B</v>
      </c>
    </row>
    <row r="47" spans="1:42" x14ac:dyDescent="0.15">
      <c r="A47" s="117">
        <v>38</v>
      </c>
      <c r="B47" s="358" t="str">
        <f t="shared" si="6"/>
        <v/>
      </c>
      <c r="C47" s="200"/>
      <c r="D47" s="200"/>
      <c r="E47" s="200"/>
      <c r="F47" s="200"/>
      <c r="G47" s="200"/>
      <c r="H47" s="201"/>
      <c r="I47" s="201"/>
      <c r="J47" s="200"/>
      <c r="K47" s="204"/>
      <c r="L47" s="200"/>
      <c r="M47" s="200"/>
      <c r="N47" s="195" t="str">
        <f>IF(M47&lt;&gt;"",VLOOKUP(M47,paramètres!$D$11:$E$14,2,FALSE),"")</f>
        <v/>
      </c>
      <c r="O47" s="193"/>
      <c r="P47" s="202"/>
      <c r="Q47" s="203"/>
      <c r="R47" s="202"/>
      <c r="S47" s="203"/>
      <c r="T47" s="195"/>
      <c r="U47" s="195"/>
      <c r="V47" s="195"/>
      <c r="W47" s="195"/>
      <c r="X47" s="195"/>
      <c r="Y47" s="195"/>
      <c r="Z47" s="195"/>
      <c r="AA47" s="212">
        <f t="shared" si="0"/>
        <v>0</v>
      </c>
      <c r="AB47" s="195"/>
      <c r="AC47" s="195"/>
      <c r="AD47" s="195"/>
      <c r="AE47" s="195"/>
      <c r="AF47" s="211">
        <f t="shared" si="1"/>
        <v>0</v>
      </c>
      <c r="AG47" s="195"/>
      <c r="AH47" s="195"/>
      <c r="AI47" s="195"/>
      <c r="AJ47" s="195"/>
      <c r="AK47" s="212">
        <f t="shared" si="2"/>
        <v>0</v>
      </c>
      <c r="AM47" s="47">
        <f t="shared" si="7"/>
        <v>0</v>
      </c>
      <c r="AN47" s="47">
        <f t="shared" si="3"/>
        <v>0</v>
      </c>
      <c r="AO47" s="47">
        <f t="shared" si="4"/>
        <v>0</v>
      </c>
      <c r="AP47" s="1" t="str">
        <f t="shared" si="5"/>
        <v>B</v>
      </c>
    </row>
    <row r="48" spans="1:42" x14ac:dyDescent="0.15">
      <c r="A48" s="117">
        <v>39</v>
      </c>
      <c r="B48" s="358" t="str">
        <f t="shared" si="6"/>
        <v/>
      </c>
      <c r="C48" s="200"/>
      <c r="D48" s="200"/>
      <c r="E48" s="200"/>
      <c r="F48" s="200"/>
      <c r="G48" s="200"/>
      <c r="H48" s="201"/>
      <c r="I48" s="201"/>
      <c r="J48" s="200"/>
      <c r="K48" s="204"/>
      <c r="L48" s="200"/>
      <c r="M48" s="200"/>
      <c r="N48" s="195" t="str">
        <f>IF(M48&lt;&gt;"",VLOOKUP(M48,paramètres!$D$11:$E$14,2,FALSE),"")</f>
        <v/>
      </c>
      <c r="O48" s="193"/>
      <c r="P48" s="202"/>
      <c r="Q48" s="203"/>
      <c r="R48" s="202"/>
      <c r="S48" s="203"/>
      <c r="T48" s="195"/>
      <c r="U48" s="195"/>
      <c r="V48" s="195"/>
      <c r="W48" s="195"/>
      <c r="X48" s="195"/>
      <c r="Y48" s="195"/>
      <c r="Z48" s="195"/>
      <c r="AA48" s="212">
        <f t="shared" si="0"/>
        <v>0</v>
      </c>
      <c r="AB48" s="195"/>
      <c r="AC48" s="195"/>
      <c r="AD48" s="195"/>
      <c r="AE48" s="195"/>
      <c r="AF48" s="211">
        <f t="shared" si="1"/>
        <v>0</v>
      </c>
      <c r="AG48" s="195"/>
      <c r="AH48" s="195"/>
      <c r="AI48" s="195"/>
      <c r="AJ48" s="195"/>
      <c r="AK48" s="212">
        <f t="shared" si="2"/>
        <v>0</v>
      </c>
      <c r="AM48" s="47">
        <f t="shared" si="7"/>
        <v>0</v>
      </c>
      <c r="AN48" s="47">
        <f t="shared" si="3"/>
        <v>0</v>
      </c>
      <c r="AO48" s="47">
        <f t="shared" si="4"/>
        <v>0</v>
      </c>
      <c r="AP48" s="1" t="str">
        <f t="shared" si="5"/>
        <v>B</v>
      </c>
    </row>
    <row r="49" spans="1:42" x14ac:dyDescent="0.15">
      <c r="A49" s="117">
        <v>40</v>
      </c>
      <c r="B49" s="358" t="str">
        <f t="shared" si="6"/>
        <v/>
      </c>
      <c r="C49" s="200"/>
      <c r="D49" s="200"/>
      <c r="E49" s="200"/>
      <c r="F49" s="200"/>
      <c r="G49" s="200"/>
      <c r="H49" s="201"/>
      <c r="I49" s="201"/>
      <c r="J49" s="200"/>
      <c r="K49" s="204"/>
      <c r="L49" s="200"/>
      <c r="M49" s="200"/>
      <c r="N49" s="195" t="str">
        <f>IF(M49&lt;&gt;"",VLOOKUP(M49,paramètres!$D$11:$E$14,2,FALSE),"")</f>
        <v/>
      </c>
      <c r="O49" s="193"/>
      <c r="P49" s="202"/>
      <c r="Q49" s="203"/>
      <c r="R49" s="202"/>
      <c r="S49" s="203"/>
      <c r="T49" s="195"/>
      <c r="U49" s="195"/>
      <c r="V49" s="195"/>
      <c r="W49" s="195"/>
      <c r="X49" s="195"/>
      <c r="Y49" s="195"/>
      <c r="Z49" s="195"/>
      <c r="AA49" s="212">
        <f t="shared" si="0"/>
        <v>0</v>
      </c>
      <c r="AB49" s="195"/>
      <c r="AC49" s="195"/>
      <c r="AD49" s="195"/>
      <c r="AE49" s="195"/>
      <c r="AF49" s="211">
        <f t="shared" si="1"/>
        <v>0</v>
      </c>
      <c r="AG49" s="195"/>
      <c r="AH49" s="195"/>
      <c r="AI49" s="195"/>
      <c r="AJ49" s="195"/>
      <c r="AK49" s="212">
        <f t="shared" si="2"/>
        <v>0</v>
      </c>
      <c r="AM49" s="47">
        <f t="shared" si="7"/>
        <v>0</v>
      </c>
      <c r="AN49" s="47">
        <f t="shared" si="3"/>
        <v>0</v>
      </c>
      <c r="AO49" s="47">
        <f t="shared" si="4"/>
        <v>0</v>
      </c>
      <c r="AP49" s="1" t="str">
        <f t="shared" si="5"/>
        <v>B</v>
      </c>
    </row>
    <row r="50" spans="1:42" x14ac:dyDescent="0.15">
      <c r="A50" s="117">
        <v>41</v>
      </c>
      <c r="B50" s="358" t="str">
        <f t="shared" si="6"/>
        <v/>
      </c>
      <c r="C50" s="200"/>
      <c r="D50" s="200"/>
      <c r="E50" s="200"/>
      <c r="F50" s="200"/>
      <c r="G50" s="200"/>
      <c r="H50" s="201"/>
      <c r="I50" s="201"/>
      <c r="J50" s="200"/>
      <c r="K50" s="204"/>
      <c r="L50" s="200"/>
      <c r="M50" s="200"/>
      <c r="N50" s="195" t="str">
        <f>IF(M50&lt;&gt;"",VLOOKUP(M50,paramètres!$D$11:$E$14,2,FALSE),"")</f>
        <v/>
      </c>
      <c r="O50" s="193"/>
      <c r="P50" s="202"/>
      <c r="Q50" s="203"/>
      <c r="R50" s="202"/>
      <c r="S50" s="203"/>
      <c r="T50" s="195"/>
      <c r="U50" s="195"/>
      <c r="V50" s="195"/>
      <c r="W50" s="195"/>
      <c r="X50" s="195"/>
      <c r="Y50" s="195"/>
      <c r="Z50" s="195"/>
      <c r="AA50" s="212">
        <f t="shared" si="0"/>
        <v>0</v>
      </c>
      <c r="AB50" s="195"/>
      <c r="AC50" s="195"/>
      <c r="AD50" s="195"/>
      <c r="AE50" s="195"/>
      <c r="AF50" s="211">
        <f t="shared" si="1"/>
        <v>0</v>
      </c>
      <c r="AG50" s="195"/>
      <c r="AH50" s="195"/>
      <c r="AI50" s="195"/>
      <c r="AJ50" s="195"/>
      <c r="AK50" s="212">
        <f t="shared" si="2"/>
        <v>0</v>
      </c>
      <c r="AM50" s="47">
        <f t="shared" si="7"/>
        <v>0</v>
      </c>
      <c r="AN50" s="47">
        <f t="shared" si="3"/>
        <v>0</v>
      </c>
      <c r="AO50" s="47">
        <f t="shared" si="4"/>
        <v>0</v>
      </c>
      <c r="AP50" s="1" t="str">
        <f t="shared" si="5"/>
        <v>B</v>
      </c>
    </row>
    <row r="51" spans="1:42" x14ac:dyDescent="0.15">
      <c r="A51" s="117">
        <v>42</v>
      </c>
      <c r="B51" s="358" t="str">
        <f t="shared" si="6"/>
        <v/>
      </c>
      <c r="C51" s="200"/>
      <c r="D51" s="200"/>
      <c r="E51" s="200"/>
      <c r="F51" s="200"/>
      <c r="G51" s="200"/>
      <c r="H51" s="201"/>
      <c r="I51" s="201"/>
      <c r="J51" s="200"/>
      <c r="K51" s="204"/>
      <c r="L51" s="200"/>
      <c r="M51" s="200"/>
      <c r="N51" s="195" t="str">
        <f>IF(M51&lt;&gt;"",VLOOKUP(M51,paramètres!$D$11:$E$14,2,FALSE),"")</f>
        <v/>
      </c>
      <c r="O51" s="193"/>
      <c r="P51" s="202"/>
      <c r="Q51" s="203"/>
      <c r="R51" s="202"/>
      <c r="S51" s="203"/>
      <c r="T51" s="195"/>
      <c r="U51" s="195"/>
      <c r="V51" s="195"/>
      <c r="W51" s="195"/>
      <c r="X51" s="195"/>
      <c r="Y51" s="195"/>
      <c r="Z51" s="195"/>
      <c r="AA51" s="212">
        <f t="shared" si="0"/>
        <v>0</v>
      </c>
      <c r="AB51" s="195"/>
      <c r="AC51" s="195"/>
      <c r="AD51" s="195"/>
      <c r="AE51" s="195"/>
      <c r="AF51" s="211">
        <f t="shared" si="1"/>
        <v>0</v>
      </c>
      <c r="AG51" s="195"/>
      <c r="AH51" s="195"/>
      <c r="AI51" s="195"/>
      <c r="AJ51" s="195"/>
      <c r="AK51" s="212">
        <f t="shared" si="2"/>
        <v>0</v>
      </c>
      <c r="AM51" s="47">
        <f t="shared" si="7"/>
        <v>0</v>
      </c>
      <c r="AN51" s="47">
        <f t="shared" si="3"/>
        <v>0</v>
      </c>
      <c r="AO51" s="47">
        <f t="shared" si="4"/>
        <v>0</v>
      </c>
      <c r="AP51" s="1" t="str">
        <f t="shared" si="5"/>
        <v>B</v>
      </c>
    </row>
    <row r="52" spans="1:42" x14ac:dyDescent="0.15">
      <c r="A52" s="117">
        <v>43</v>
      </c>
      <c r="B52" s="358" t="str">
        <f t="shared" si="6"/>
        <v/>
      </c>
      <c r="C52" s="200"/>
      <c r="D52" s="200"/>
      <c r="E52" s="200"/>
      <c r="F52" s="200"/>
      <c r="G52" s="200"/>
      <c r="H52" s="201"/>
      <c r="I52" s="201"/>
      <c r="J52" s="200"/>
      <c r="K52" s="204"/>
      <c r="L52" s="200"/>
      <c r="M52" s="200"/>
      <c r="N52" s="195" t="str">
        <f>IF(M52&lt;&gt;"",VLOOKUP(M52,paramètres!$D$11:$E$14,2,FALSE),"")</f>
        <v/>
      </c>
      <c r="O52" s="193"/>
      <c r="P52" s="202"/>
      <c r="Q52" s="203"/>
      <c r="R52" s="202"/>
      <c r="S52" s="203"/>
      <c r="T52" s="195"/>
      <c r="U52" s="195"/>
      <c r="V52" s="195"/>
      <c r="W52" s="195"/>
      <c r="X52" s="195"/>
      <c r="Y52" s="195"/>
      <c r="Z52" s="195"/>
      <c r="AA52" s="212">
        <f t="shared" si="0"/>
        <v>0</v>
      </c>
      <c r="AB52" s="195"/>
      <c r="AC52" s="195"/>
      <c r="AD52" s="195"/>
      <c r="AE52" s="195"/>
      <c r="AF52" s="211">
        <f t="shared" si="1"/>
        <v>0</v>
      </c>
      <c r="AG52" s="195"/>
      <c r="AH52" s="195"/>
      <c r="AI52" s="195"/>
      <c r="AJ52" s="195"/>
      <c r="AK52" s="212">
        <f t="shared" si="2"/>
        <v>0</v>
      </c>
      <c r="AM52" s="47">
        <f t="shared" si="7"/>
        <v>0</v>
      </c>
      <c r="AN52" s="47">
        <f t="shared" si="3"/>
        <v>0</v>
      </c>
      <c r="AO52" s="47">
        <f t="shared" si="4"/>
        <v>0</v>
      </c>
      <c r="AP52" s="1" t="str">
        <f t="shared" si="5"/>
        <v>B</v>
      </c>
    </row>
    <row r="53" spans="1:42" x14ac:dyDescent="0.15">
      <c r="A53" s="117">
        <v>44</v>
      </c>
      <c r="B53" s="358" t="str">
        <f t="shared" si="6"/>
        <v/>
      </c>
      <c r="C53" s="200"/>
      <c r="D53" s="200"/>
      <c r="E53" s="200"/>
      <c r="F53" s="200"/>
      <c r="G53" s="200"/>
      <c r="H53" s="201"/>
      <c r="I53" s="201"/>
      <c r="J53" s="200"/>
      <c r="K53" s="204"/>
      <c r="L53" s="200"/>
      <c r="M53" s="200"/>
      <c r="N53" s="195" t="str">
        <f>IF(M53&lt;&gt;"",VLOOKUP(M53,paramètres!$D$11:$E$14,2,FALSE),"")</f>
        <v/>
      </c>
      <c r="O53" s="193"/>
      <c r="P53" s="202"/>
      <c r="Q53" s="203"/>
      <c r="R53" s="202"/>
      <c r="S53" s="203"/>
      <c r="T53" s="195"/>
      <c r="U53" s="195"/>
      <c r="V53" s="195"/>
      <c r="W53" s="195"/>
      <c r="X53" s="195"/>
      <c r="Y53" s="195"/>
      <c r="Z53" s="195"/>
      <c r="AA53" s="212">
        <f t="shared" si="0"/>
        <v>0</v>
      </c>
      <c r="AB53" s="195"/>
      <c r="AC53" s="195"/>
      <c r="AD53" s="195"/>
      <c r="AE53" s="195"/>
      <c r="AF53" s="211">
        <f t="shared" si="1"/>
        <v>0</v>
      </c>
      <c r="AG53" s="195"/>
      <c r="AH53" s="195"/>
      <c r="AI53" s="195"/>
      <c r="AJ53" s="195"/>
      <c r="AK53" s="212">
        <f t="shared" si="2"/>
        <v>0</v>
      </c>
      <c r="AM53" s="47">
        <f t="shared" si="7"/>
        <v>0</v>
      </c>
      <c r="AN53" s="47">
        <f t="shared" si="3"/>
        <v>0</v>
      </c>
      <c r="AO53" s="47">
        <f t="shared" si="4"/>
        <v>0</v>
      </c>
      <c r="AP53" s="1" t="str">
        <f t="shared" si="5"/>
        <v>B</v>
      </c>
    </row>
    <row r="54" spans="1:42" x14ac:dyDescent="0.15">
      <c r="A54" s="117">
        <v>45</v>
      </c>
      <c r="B54" s="358" t="str">
        <f t="shared" si="6"/>
        <v/>
      </c>
      <c r="C54" s="200"/>
      <c r="D54" s="200"/>
      <c r="E54" s="200"/>
      <c r="F54" s="200"/>
      <c r="G54" s="200"/>
      <c r="H54" s="201"/>
      <c r="I54" s="201"/>
      <c r="J54" s="200"/>
      <c r="K54" s="204"/>
      <c r="L54" s="200"/>
      <c r="M54" s="200"/>
      <c r="N54" s="195" t="str">
        <f>IF(M54&lt;&gt;"",VLOOKUP(M54,paramètres!$D$11:$E$14,2,FALSE),"")</f>
        <v/>
      </c>
      <c r="O54" s="193"/>
      <c r="P54" s="202"/>
      <c r="Q54" s="203"/>
      <c r="R54" s="202"/>
      <c r="S54" s="203"/>
      <c r="T54" s="195"/>
      <c r="U54" s="195"/>
      <c r="V54" s="195"/>
      <c r="W54" s="195"/>
      <c r="X54" s="195"/>
      <c r="Y54" s="195"/>
      <c r="Z54" s="195"/>
      <c r="AA54" s="212">
        <f t="shared" si="0"/>
        <v>0</v>
      </c>
      <c r="AB54" s="195"/>
      <c r="AC54" s="195"/>
      <c r="AD54" s="195"/>
      <c r="AE54" s="195"/>
      <c r="AF54" s="211">
        <f t="shared" si="1"/>
        <v>0</v>
      </c>
      <c r="AG54" s="195"/>
      <c r="AH54" s="195"/>
      <c r="AI54" s="195"/>
      <c r="AJ54" s="195"/>
      <c r="AK54" s="212">
        <f t="shared" si="2"/>
        <v>0</v>
      </c>
      <c r="AM54" s="47">
        <f t="shared" si="7"/>
        <v>0</v>
      </c>
      <c r="AN54" s="47">
        <f t="shared" si="3"/>
        <v>0</v>
      </c>
      <c r="AO54" s="47">
        <f t="shared" si="4"/>
        <v>0</v>
      </c>
      <c r="AP54" s="1" t="str">
        <f t="shared" si="5"/>
        <v>B</v>
      </c>
    </row>
    <row r="55" spans="1:42" x14ac:dyDescent="0.15">
      <c r="A55" s="117">
        <v>46</v>
      </c>
      <c r="B55" s="358" t="str">
        <f t="shared" si="6"/>
        <v/>
      </c>
      <c r="C55" s="200"/>
      <c r="D55" s="200"/>
      <c r="E55" s="200"/>
      <c r="F55" s="200"/>
      <c r="G55" s="200"/>
      <c r="H55" s="201"/>
      <c r="I55" s="201"/>
      <c r="J55" s="200"/>
      <c r="K55" s="204"/>
      <c r="L55" s="200"/>
      <c r="M55" s="200"/>
      <c r="N55" s="195" t="str">
        <f>IF(M55&lt;&gt;"",VLOOKUP(M55,paramètres!$D$11:$E$14,2,FALSE),"")</f>
        <v/>
      </c>
      <c r="O55" s="193"/>
      <c r="P55" s="202"/>
      <c r="Q55" s="203"/>
      <c r="R55" s="202"/>
      <c r="S55" s="203"/>
      <c r="T55" s="195"/>
      <c r="U55" s="195"/>
      <c r="V55" s="195"/>
      <c r="W55" s="195"/>
      <c r="X55" s="195"/>
      <c r="Y55" s="195"/>
      <c r="Z55" s="195"/>
      <c r="AA55" s="212">
        <f t="shared" si="0"/>
        <v>0</v>
      </c>
      <c r="AB55" s="195"/>
      <c r="AC55" s="195"/>
      <c r="AD55" s="195"/>
      <c r="AE55" s="195"/>
      <c r="AF55" s="211">
        <f t="shared" si="1"/>
        <v>0</v>
      </c>
      <c r="AG55" s="195"/>
      <c r="AH55" s="195"/>
      <c r="AI55" s="195"/>
      <c r="AJ55" s="195"/>
      <c r="AK55" s="212">
        <f t="shared" si="2"/>
        <v>0</v>
      </c>
      <c r="AM55" s="47">
        <f t="shared" si="7"/>
        <v>0</v>
      </c>
      <c r="AN55" s="47">
        <f t="shared" si="3"/>
        <v>0</v>
      </c>
      <c r="AO55" s="47">
        <f t="shared" si="4"/>
        <v>0</v>
      </c>
      <c r="AP55" s="1" t="str">
        <f t="shared" si="5"/>
        <v>B</v>
      </c>
    </row>
    <row r="56" spans="1:42" x14ac:dyDescent="0.15">
      <c r="A56" s="117">
        <v>47</v>
      </c>
      <c r="B56" s="358" t="str">
        <f t="shared" si="6"/>
        <v/>
      </c>
      <c r="C56" s="200"/>
      <c r="D56" s="200"/>
      <c r="E56" s="200"/>
      <c r="F56" s="200"/>
      <c r="G56" s="200"/>
      <c r="H56" s="201"/>
      <c r="I56" s="201"/>
      <c r="J56" s="200"/>
      <c r="K56" s="204"/>
      <c r="L56" s="200"/>
      <c r="M56" s="200"/>
      <c r="N56" s="195" t="str">
        <f>IF(M56&lt;&gt;"",VLOOKUP(M56,paramètres!$D$11:$E$14,2,FALSE),"")</f>
        <v/>
      </c>
      <c r="O56" s="193"/>
      <c r="P56" s="202"/>
      <c r="Q56" s="203"/>
      <c r="R56" s="202"/>
      <c r="S56" s="203"/>
      <c r="T56" s="195"/>
      <c r="U56" s="195"/>
      <c r="V56" s="195"/>
      <c r="W56" s="195"/>
      <c r="X56" s="195"/>
      <c r="Y56" s="195"/>
      <c r="Z56" s="195"/>
      <c r="AA56" s="212">
        <f t="shared" si="0"/>
        <v>0</v>
      </c>
      <c r="AB56" s="195"/>
      <c r="AC56" s="195"/>
      <c r="AD56" s="195"/>
      <c r="AE56" s="195"/>
      <c r="AF56" s="211">
        <f t="shared" si="1"/>
        <v>0</v>
      </c>
      <c r="AG56" s="195"/>
      <c r="AH56" s="195"/>
      <c r="AI56" s="195"/>
      <c r="AJ56" s="195"/>
      <c r="AK56" s="212">
        <f t="shared" si="2"/>
        <v>0</v>
      </c>
      <c r="AM56" s="47">
        <f t="shared" si="7"/>
        <v>0</v>
      </c>
      <c r="AN56" s="47">
        <f t="shared" si="3"/>
        <v>0</v>
      </c>
      <c r="AO56" s="47">
        <f t="shared" si="4"/>
        <v>0</v>
      </c>
      <c r="AP56" s="1" t="str">
        <f t="shared" si="5"/>
        <v>B</v>
      </c>
    </row>
    <row r="57" spans="1:42" x14ac:dyDescent="0.15">
      <c r="A57" s="117">
        <v>48</v>
      </c>
      <c r="B57" s="358" t="str">
        <f t="shared" si="6"/>
        <v/>
      </c>
      <c r="C57" s="200"/>
      <c r="D57" s="200"/>
      <c r="E57" s="200"/>
      <c r="F57" s="200"/>
      <c r="G57" s="200"/>
      <c r="H57" s="201"/>
      <c r="I57" s="201"/>
      <c r="J57" s="200"/>
      <c r="K57" s="204"/>
      <c r="L57" s="200"/>
      <c r="M57" s="200"/>
      <c r="N57" s="195" t="str">
        <f>IF(M57&lt;&gt;"",VLOOKUP(M57,paramètres!$D$11:$E$14,2,FALSE),"")</f>
        <v/>
      </c>
      <c r="O57" s="193"/>
      <c r="P57" s="202"/>
      <c r="Q57" s="203"/>
      <c r="R57" s="202"/>
      <c r="S57" s="203"/>
      <c r="T57" s="195"/>
      <c r="U57" s="195"/>
      <c r="V57" s="195"/>
      <c r="W57" s="195"/>
      <c r="X57" s="195"/>
      <c r="Y57" s="195"/>
      <c r="Z57" s="195"/>
      <c r="AA57" s="212">
        <f t="shared" si="0"/>
        <v>0</v>
      </c>
      <c r="AB57" s="195"/>
      <c r="AC57" s="195"/>
      <c r="AD57" s="195"/>
      <c r="AE57" s="195"/>
      <c r="AF57" s="211">
        <f t="shared" si="1"/>
        <v>0</v>
      </c>
      <c r="AG57" s="195"/>
      <c r="AH57" s="195"/>
      <c r="AI57" s="195"/>
      <c r="AJ57" s="195"/>
      <c r="AK57" s="212">
        <f t="shared" si="2"/>
        <v>0</v>
      </c>
      <c r="AM57" s="47">
        <f t="shared" si="7"/>
        <v>0</v>
      </c>
      <c r="AN57" s="47">
        <f t="shared" si="3"/>
        <v>0</v>
      </c>
      <c r="AO57" s="47">
        <f t="shared" si="4"/>
        <v>0</v>
      </c>
      <c r="AP57" s="1" t="str">
        <f t="shared" si="5"/>
        <v>B</v>
      </c>
    </row>
    <row r="58" spans="1:42" x14ac:dyDescent="0.15">
      <c r="A58" s="117">
        <v>49</v>
      </c>
      <c r="B58" s="358" t="str">
        <f t="shared" si="6"/>
        <v/>
      </c>
      <c r="C58" s="200"/>
      <c r="D58" s="200"/>
      <c r="E58" s="200"/>
      <c r="F58" s="200"/>
      <c r="G58" s="200"/>
      <c r="H58" s="201"/>
      <c r="I58" s="201"/>
      <c r="J58" s="200"/>
      <c r="K58" s="204"/>
      <c r="L58" s="200"/>
      <c r="M58" s="200"/>
      <c r="N58" s="195" t="str">
        <f>IF(M58&lt;&gt;"",VLOOKUP(M58,paramètres!$D$11:$E$14,2,FALSE),"")</f>
        <v/>
      </c>
      <c r="O58" s="193"/>
      <c r="P58" s="202"/>
      <c r="Q58" s="203"/>
      <c r="R58" s="202"/>
      <c r="S58" s="203"/>
      <c r="T58" s="195"/>
      <c r="U58" s="195"/>
      <c r="V58" s="195"/>
      <c r="W58" s="195"/>
      <c r="X58" s="195"/>
      <c r="Y58" s="195"/>
      <c r="Z58" s="195"/>
      <c r="AA58" s="212">
        <f t="shared" si="0"/>
        <v>0</v>
      </c>
      <c r="AB58" s="195"/>
      <c r="AC58" s="195"/>
      <c r="AD58" s="195"/>
      <c r="AE58" s="195"/>
      <c r="AF58" s="211">
        <f t="shared" si="1"/>
        <v>0</v>
      </c>
      <c r="AG58" s="195"/>
      <c r="AH58" s="195"/>
      <c r="AI58" s="195"/>
      <c r="AJ58" s="195"/>
      <c r="AK58" s="212">
        <f t="shared" si="2"/>
        <v>0</v>
      </c>
      <c r="AM58" s="47">
        <f t="shared" si="7"/>
        <v>0</v>
      </c>
      <c r="AN58" s="47">
        <f t="shared" si="3"/>
        <v>0</v>
      </c>
      <c r="AO58" s="47">
        <f t="shared" si="4"/>
        <v>0</v>
      </c>
      <c r="AP58" s="1" t="str">
        <f t="shared" si="5"/>
        <v>B</v>
      </c>
    </row>
    <row r="59" spans="1:42" x14ac:dyDescent="0.15">
      <c r="A59" s="117">
        <v>50</v>
      </c>
      <c r="B59" s="358" t="str">
        <f t="shared" si="6"/>
        <v/>
      </c>
      <c r="C59" s="200"/>
      <c r="D59" s="200"/>
      <c r="E59" s="200"/>
      <c r="F59" s="200"/>
      <c r="G59" s="200"/>
      <c r="H59" s="201"/>
      <c r="I59" s="201"/>
      <c r="J59" s="200"/>
      <c r="K59" s="204"/>
      <c r="L59" s="200"/>
      <c r="M59" s="200"/>
      <c r="N59" s="195" t="str">
        <f>IF(M59&lt;&gt;"",VLOOKUP(M59,paramètres!$D$11:$E$14,2,FALSE),"")</f>
        <v/>
      </c>
      <c r="O59" s="193"/>
      <c r="P59" s="202"/>
      <c r="Q59" s="203"/>
      <c r="R59" s="202"/>
      <c r="S59" s="203"/>
      <c r="T59" s="195"/>
      <c r="U59" s="195"/>
      <c r="V59" s="195"/>
      <c r="W59" s="195"/>
      <c r="X59" s="195"/>
      <c r="Y59" s="195"/>
      <c r="Z59" s="195"/>
      <c r="AA59" s="212">
        <f t="shared" si="0"/>
        <v>0</v>
      </c>
      <c r="AB59" s="195"/>
      <c r="AC59" s="195"/>
      <c r="AD59" s="195"/>
      <c r="AE59" s="195"/>
      <c r="AF59" s="211">
        <f t="shared" si="1"/>
        <v>0</v>
      </c>
      <c r="AG59" s="195"/>
      <c r="AH59" s="195"/>
      <c r="AI59" s="195"/>
      <c r="AJ59" s="195"/>
      <c r="AK59" s="212">
        <f t="shared" si="2"/>
        <v>0</v>
      </c>
      <c r="AM59" s="47">
        <f t="shared" si="7"/>
        <v>0</v>
      </c>
      <c r="AN59" s="47">
        <f t="shared" si="3"/>
        <v>0</v>
      </c>
      <c r="AO59" s="47">
        <f t="shared" si="4"/>
        <v>0</v>
      </c>
      <c r="AP59" s="1" t="str">
        <f t="shared" si="5"/>
        <v>B</v>
      </c>
    </row>
    <row r="60" spans="1:42" x14ac:dyDescent="0.15">
      <c r="A60" s="117">
        <v>51</v>
      </c>
      <c r="B60" s="358" t="str">
        <f t="shared" si="6"/>
        <v/>
      </c>
      <c r="C60" s="200"/>
      <c r="D60" s="200"/>
      <c r="E60" s="200"/>
      <c r="F60" s="200"/>
      <c r="G60" s="200"/>
      <c r="H60" s="201"/>
      <c r="I60" s="201"/>
      <c r="J60" s="200"/>
      <c r="K60" s="204"/>
      <c r="L60" s="200"/>
      <c r="M60" s="200"/>
      <c r="N60" s="195" t="str">
        <f>IF(M60&lt;&gt;"",VLOOKUP(M60,paramètres!$D$11:$E$14,2,FALSE),"")</f>
        <v/>
      </c>
      <c r="O60" s="193"/>
      <c r="P60" s="202"/>
      <c r="Q60" s="203"/>
      <c r="R60" s="202"/>
      <c r="S60" s="203"/>
      <c r="T60" s="195"/>
      <c r="U60" s="195"/>
      <c r="V60" s="195"/>
      <c r="W60" s="195"/>
      <c r="X60" s="195"/>
      <c r="Y60" s="195"/>
      <c r="Z60" s="195"/>
      <c r="AA60" s="212">
        <f t="shared" si="0"/>
        <v>0</v>
      </c>
      <c r="AB60" s="195"/>
      <c r="AC60" s="195"/>
      <c r="AD60" s="195"/>
      <c r="AE60" s="195"/>
      <c r="AF60" s="211">
        <f t="shared" si="1"/>
        <v>0</v>
      </c>
      <c r="AG60" s="195"/>
      <c r="AH60" s="195"/>
      <c r="AI60" s="195"/>
      <c r="AJ60" s="195"/>
      <c r="AK60" s="212">
        <f t="shared" si="2"/>
        <v>0</v>
      </c>
      <c r="AM60" s="47">
        <f t="shared" si="7"/>
        <v>0</v>
      </c>
      <c r="AN60" s="47">
        <f t="shared" si="3"/>
        <v>0</v>
      </c>
      <c r="AO60" s="47">
        <f t="shared" si="4"/>
        <v>0</v>
      </c>
      <c r="AP60" s="1" t="str">
        <f t="shared" si="5"/>
        <v>B</v>
      </c>
    </row>
    <row r="61" spans="1:42" x14ac:dyDescent="0.15">
      <c r="A61" s="117">
        <v>52</v>
      </c>
      <c r="B61" s="358" t="str">
        <f t="shared" si="6"/>
        <v/>
      </c>
      <c r="C61" s="200"/>
      <c r="D61" s="200"/>
      <c r="E61" s="200"/>
      <c r="F61" s="200"/>
      <c r="G61" s="200"/>
      <c r="H61" s="201"/>
      <c r="I61" s="201"/>
      <c r="J61" s="200"/>
      <c r="K61" s="204"/>
      <c r="L61" s="200"/>
      <c r="M61" s="200"/>
      <c r="N61" s="195" t="str">
        <f>IF(M61&lt;&gt;"",VLOOKUP(M61,paramètres!$D$11:$E$14,2,FALSE),"")</f>
        <v/>
      </c>
      <c r="O61" s="193"/>
      <c r="P61" s="202"/>
      <c r="Q61" s="203"/>
      <c r="R61" s="202"/>
      <c r="S61" s="203"/>
      <c r="T61" s="195"/>
      <c r="U61" s="195"/>
      <c r="V61" s="195"/>
      <c r="W61" s="195"/>
      <c r="X61" s="195"/>
      <c r="Y61" s="195"/>
      <c r="Z61" s="195"/>
      <c r="AA61" s="212">
        <f t="shared" si="0"/>
        <v>0</v>
      </c>
      <c r="AB61" s="195"/>
      <c r="AC61" s="195"/>
      <c r="AD61" s="195"/>
      <c r="AE61" s="195"/>
      <c r="AF61" s="211">
        <f t="shared" si="1"/>
        <v>0</v>
      </c>
      <c r="AG61" s="195"/>
      <c r="AH61" s="195"/>
      <c r="AI61" s="195"/>
      <c r="AJ61" s="195"/>
      <c r="AK61" s="212">
        <f t="shared" si="2"/>
        <v>0</v>
      </c>
      <c r="AM61" s="47">
        <f t="shared" si="7"/>
        <v>0</v>
      </c>
      <c r="AN61" s="47">
        <f t="shared" si="3"/>
        <v>0</v>
      </c>
      <c r="AO61" s="47">
        <f t="shared" si="4"/>
        <v>0</v>
      </c>
      <c r="AP61" s="1" t="str">
        <f t="shared" si="5"/>
        <v>B</v>
      </c>
    </row>
    <row r="62" spans="1:42" x14ac:dyDescent="0.15">
      <c r="A62" s="117">
        <v>53</v>
      </c>
      <c r="B62" s="358" t="str">
        <f t="shared" si="6"/>
        <v/>
      </c>
      <c r="C62" s="200"/>
      <c r="D62" s="200"/>
      <c r="E62" s="200"/>
      <c r="F62" s="200"/>
      <c r="G62" s="200"/>
      <c r="H62" s="201"/>
      <c r="I62" s="201"/>
      <c r="J62" s="200"/>
      <c r="K62" s="204"/>
      <c r="L62" s="200"/>
      <c r="M62" s="200"/>
      <c r="N62" s="195" t="str">
        <f>IF(M62&lt;&gt;"",VLOOKUP(M62,paramètres!$D$11:$E$14,2,FALSE),"")</f>
        <v/>
      </c>
      <c r="O62" s="193"/>
      <c r="P62" s="202"/>
      <c r="Q62" s="203"/>
      <c r="R62" s="202"/>
      <c r="S62" s="203"/>
      <c r="T62" s="195"/>
      <c r="U62" s="195"/>
      <c r="V62" s="195"/>
      <c r="W62" s="195"/>
      <c r="X62" s="195"/>
      <c r="Y62" s="195"/>
      <c r="Z62" s="195"/>
      <c r="AA62" s="212">
        <f t="shared" si="0"/>
        <v>0</v>
      </c>
      <c r="AB62" s="195"/>
      <c r="AC62" s="195"/>
      <c r="AD62" s="195"/>
      <c r="AE62" s="195"/>
      <c r="AF62" s="211">
        <f t="shared" si="1"/>
        <v>0</v>
      </c>
      <c r="AG62" s="195"/>
      <c r="AH62" s="195"/>
      <c r="AI62" s="195"/>
      <c r="AJ62" s="195"/>
      <c r="AK62" s="212">
        <f t="shared" si="2"/>
        <v>0</v>
      </c>
      <c r="AM62" s="47">
        <f t="shared" si="7"/>
        <v>0</v>
      </c>
      <c r="AN62" s="47">
        <f t="shared" si="3"/>
        <v>0</v>
      </c>
      <c r="AO62" s="47">
        <f t="shared" si="4"/>
        <v>0</v>
      </c>
      <c r="AP62" s="1" t="str">
        <f t="shared" si="5"/>
        <v>B</v>
      </c>
    </row>
    <row r="63" spans="1:42" x14ac:dyDescent="0.15">
      <c r="A63" s="117">
        <v>54</v>
      </c>
      <c r="B63" s="358" t="str">
        <f t="shared" si="6"/>
        <v/>
      </c>
      <c r="C63" s="200"/>
      <c r="D63" s="200"/>
      <c r="E63" s="200"/>
      <c r="F63" s="200"/>
      <c r="G63" s="200"/>
      <c r="H63" s="201"/>
      <c r="I63" s="201"/>
      <c r="J63" s="200"/>
      <c r="K63" s="204"/>
      <c r="L63" s="200"/>
      <c r="M63" s="200"/>
      <c r="N63" s="195" t="str">
        <f>IF(M63&lt;&gt;"",VLOOKUP(M63,paramètres!$D$11:$E$14,2,FALSE),"")</f>
        <v/>
      </c>
      <c r="O63" s="193"/>
      <c r="P63" s="202"/>
      <c r="Q63" s="203"/>
      <c r="R63" s="202"/>
      <c r="S63" s="203"/>
      <c r="T63" s="195"/>
      <c r="U63" s="195"/>
      <c r="V63" s="195"/>
      <c r="W63" s="195"/>
      <c r="X63" s="195"/>
      <c r="Y63" s="195"/>
      <c r="Z63" s="195"/>
      <c r="AA63" s="212">
        <f t="shared" si="0"/>
        <v>0</v>
      </c>
      <c r="AB63" s="195"/>
      <c r="AC63" s="195"/>
      <c r="AD63" s="195"/>
      <c r="AE63" s="195"/>
      <c r="AF63" s="211">
        <f t="shared" si="1"/>
        <v>0</v>
      </c>
      <c r="AG63" s="195"/>
      <c r="AH63" s="195"/>
      <c r="AI63" s="195"/>
      <c r="AJ63" s="195"/>
      <c r="AK63" s="212">
        <f t="shared" si="2"/>
        <v>0</v>
      </c>
      <c r="AM63" s="47">
        <f t="shared" si="7"/>
        <v>0</v>
      </c>
      <c r="AN63" s="47">
        <f t="shared" si="3"/>
        <v>0</v>
      </c>
      <c r="AO63" s="47">
        <f t="shared" si="4"/>
        <v>0</v>
      </c>
      <c r="AP63" s="1" t="str">
        <f t="shared" si="5"/>
        <v>B</v>
      </c>
    </row>
    <row r="64" spans="1:42" x14ac:dyDescent="0.15">
      <c r="A64" s="117">
        <v>55</v>
      </c>
      <c r="B64" s="358" t="str">
        <f t="shared" si="6"/>
        <v/>
      </c>
      <c r="C64" s="200"/>
      <c r="D64" s="200"/>
      <c r="E64" s="200"/>
      <c r="F64" s="200"/>
      <c r="G64" s="200"/>
      <c r="H64" s="201"/>
      <c r="I64" s="201"/>
      <c r="J64" s="200"/>
      <c r="K64" s="204"/>
      <c r="L64" s="200"/>
      <c r="M64" s="200"/>
      <c r="N64" s="195" t="str">
        <f>IF(M64&lt;&gt;"",VLOOKUP(M64,paramètres!$D$11:$E$14,2,FALSE),"")</f>
        <v/>
      </c>
      <c r="O64" s="193"/>
      <c r="P64" s="202"/>
      <c r="Q64" s="203"/>
      <c r="R64" s="202"/>
      <c r="S64" s="203"/>
      <c r="T64" s="195"/>
      <c r="U64" s="195"/>
      <c r="V64" s="195"/>
      <c r="W64" s="195"/>
      <c r="X64" s="195"/>
      <c r="Y64" s="195"/>
      <c r="Z64" s="195"/>
      <c r="AA64" s="212">
        <f t="shared" si="0"/>
        <v>0</v>
      </c>
      <c r="AB64" s="195"/>
      <c r="AC64" s="195"/>
      <c r="AD64" s="195"/>
      <c r="AE64" s="195"/>
      <c r="AF64" s="211">
        <f t="shared" si="1"/>
        <v>0</v>
      </c>
      <c r="AG64" s="195"/>
      <c r="AH64" s="195"/>
      <c r="AI64" s="195"/>
      <c r="AJ64" s="195"/>
      <c r="AK64" s="212">
        <f t="shared" si="2"/>
        <v>0</v>
      </c>
      <c r="AM64" s="47">
        <f t="shared" si="7"/>
        <v>0</v>
      </c>
      <c r="AN64" s="47">
        <f t="shared" si="3"/>
        <v>0</v>
      </c>
      <c r="AO64" s="47">
        <f t="shared" si="4"/>
        <v>0</v>
      </c>
      <c r="AP64" s="1" t="str">
        <f t="shared" si="5"/>
        <v>B</v>
      </c>
    </row>
    <row r="65" spans="1:42" x14ac:dyDescent="0.15">
      <c r="A65" s="117">
        <v>56</v>
      </c>
      <c r="B65" s="358" t="str">
        <f t="shared" si="6"/>
        <v/>
      </c>
      <c r="C65" s="200"/>
      <c r="D65" s="200"/>
      <c r="E65" s="200"/>
      <c r="F65" s="200"/>
      <c r="G65" s="200"/>
      <c r="H65" s="201"/>
      <c r="I65" s="201"/>
      <c r="J65" s="200"/>
      <c r="K65" s="204"/>
      <c r="L65" s="200"/>
      <c r="M65" s="200"/>
      <c r="N65" s="195" t="str">
        <f>IF(M65&lt;&gt;"",VLOOKUP(M65,paramètres!$D$11:$E$14,2,FALSE),"")</f>
        <v/>
      </c>
      <c r="O65" s="193"/>
      <c r="P65" s="202"/>
      <c r="Q65" s="203"/>
      <c r="R65" s="202"/>
      <c r="S65" s="203"/>
      <c r="T65" s="195"/>
      <c r="U65" s="195"/>
      <c r="V65" s="195"/>
      <c r="W65" s="195"/>
      <c r="X65" s="195"/>
      <c r="Y65" s="195"/>
      <c r="Z65" s="195"/>
      <c r="AA65" s="212">
        <f t="shared" si="0"/>
        <v>0</v>
      </c>
      <c r="AB65" s="195"/>
      <c r="AC65" s="195"/>
      <c r="AD65" s="195"/>
      <c r="AE65" s="195"/>
      <c r="AF65" s="211">
        <f t="shared" si="1"/>
        <v>0</v>
      </c>
      <c r="AG65" s="195"/>
      <c r="AH65" s="195"/>
      <c r="AI65" s="195"/>
      <c r="AJ65" s="195"/>
      <c r="AK65" s="212">
        <f t="shared" si="2"/>
        <v>0</v>
      </c>
      <c r="AM65" s="47">
        <f t="shared" si="7"/>
        <v>0</v>
      </c>
      <c r="AN65" s="47">
        <f t="shared" si="3"/>
        <v>0</v>
      </c>
      <c r="AO65" s="47">
        <f t="shared" si="4"/>
        <v>0</v>
      </c>
      <c r="AP65" s="1" t="str">
        <f t="shared" si="5"/>
        <v>B</v>
      </c>
    </row>
    <row r="66" spans="1:42" x14ac:dyDescent="0.15">
      <c r="A66" s="117">
        <v>57</v>
      </c>
      <c r="B66" s="358" t="str">
        <f t="shared" si="6"/>
        <v/>
      </c>
      <c r="C66" s="200"/>
      <c r="D66" s="200"/>
      <c r="E66" s="200"/>
      <c r="F66" s="200"/>
      <c r="G66" s="200"/>
      <c r="H66" s="201"/>
      <c r="I66" s="201"/>
      <c r="J66" s="200"/>
      <c r="K66" s="204"/>
      <c r="L66" s="200"/>
      <c r="M66" s="200"/>
      <c r="N66" s="195" t="str">
        <f>IF(M66&lt;&gt;"",VLOOKUP(M66,paramètres!$D$11:$E$14,2,FALSE),"")</f>
        <v/>
      </c>
      <c r="O66" s="193"/>
      <c r="P66" s="202"/>
      <c r="Q66" s="203"/>
      <c r="R66" s="202"/>
      <c r="S66" s="203"/>
      <c r="T66" s="195"/>
      <c r="U66" s="195"/>
      <c r="V66" s="195"/>
      <c r="W66" s="195"/>
      <c r="X66" s="195"/>
      <c r="Y66" s="195"/>
      <c r="Z66" s="195"/>
      <c r="AA66" s="212">
        <f t="shared" si="0"/>
        <v>0</v>
      </c>
      <c r="AB66" s="195"/>
      <c r="AC66" s="195"/>
      <c r="AD66" s="195"/>
      <c r="AE66" s="195"/>
      <c r="AF66" s="211">
        <f t="shared" si="1"/>
        <v>0</v>
      </c>
      <c r="AG66" s="195"/>
      <c r="AH66" s="195"/>
      <c r="AI66" s="195"/>
      <c r="AJ66" s="195"/>
      <c r="AK66" s="212">
        <f t="shared" si="2"/>
        <v>0</v>
      </c>
      <c r="AM66" s="47">
        <f t="shared" si="7"/>
        <v>0</v>
      </c>
      <c r="AN66" s="47">
        <f t="shared" si="3"/>
        <v>0</v>
      </c>
      <c r="AO66" s="47">
        <f t="shared" si="4"/>
        <v>0</v>
      </c>
      <c r="AP66" s="1" t="str">
        <f t="shared" si="5"/>
        <v>B</v>
      </c>
    </row>
    <row r="67" spans="1:42" x14ac:dyDescent="0.15">
      <c r="A67" s="117">
        <v>58</v>
      </c>
      <c r="B67" s="358" t="str">
        <f t="shared" si="6"/>
        <v/>
      </c>
      <c r="C67" s="200"/>
      <c r="D67" s="200"/>
      <c r="E67" s="200"/>
      <c r="F67" s="200"/>
      <c r="G67" s="200"/>
      <c r="H67" s="201"/>
      <c r="I67" s="201"/>
      <c r="J67" s="200"/>
      <c r="K67" s="204"/>
      <c r="L67" s="200"/>
      <c r="M67" s="200"/>
      <c r="N67" s="195" t="str">
        <f>IF(M67&lt;&gt;"",VLOOKUP(M67,paramètres!$D$11:$E$14,2,FALSE),"")</f>
        <v/>
      </c>
      <c r="O67" s="193"/>
      <c r="P67" s="202"/>
      <c r="Q67" s="203"/>
      <c r="R67" s="202"/>
      <c r="S67" s="203"/>
      <c r="T67" s="195"/>
      <c r="U67" s="195"/>
      <c r="V67" s="195"/>
      <c r="W67" s="195"/>
      <c r="X67" s="195"/>
      <c r="Y67" s="195"/>
      <c r="Z67" s="195"/>
      <c r="AA67" s="212">
        <f t="shared" si="0"/>
        <v>0</v>
      </c>
      <c r="AB67" s="195"/>
      <c r="AC67" s="195"/>
      <c r="AD67" s="195"/>
      <c r="AE67" s="195"/>
      <c r="AF67" s="211">
        <f t="shared" si="1"/>
        <v>0</v>
      </c>
      <c r="AG67" s="195"/>
      <c r="AH67" s="195"/>
      <c r="AI67" s="195"/>
      <c r="AJ67" s="195"/>
      <c r="AK67" s="212">
        <f t="shared" si="2"/>
        <v>0</v>
      </c>
      <c r="AM67" s="47">
        <f t="shared" si="7"/>
        <v>0</v>
      </c>
      <c r="AN67" s="47">
        <f t="shared" si="3"/>
        <v>0</v>
      </c>
      <c r="AO67" s="47">
        <f t="shared" si="4"/>
        <v>0</v>
      </c>
      <c r="AP67" s="1" t="str">
        <f t="shared" si="5"/>
        <v>B</v>
      </c>
    </row>
    <row r="68" spans="1:42" x14ac:dyDescent="0.15">
      <c r="A68" s="117">
        <v>59</v>
      </c>
      <c r="B68" s="358" t="str">
        <f t="shared" si="6"/>
        <v/>
      </c>
      <c r="C68" s="200"/>
      <c r="D68" s="200"/>
      <c r="E68" s="200"/>
      <c r="F68" s="200"/>
      <c r="G68" s="200"/>
      <c r="H68" s="201"/>
      <c r="I68" s="201"/>
      <c r="J68" s="200"/>
      <c r="K68" s="204"/>
      <c r="L68" s="200"/>
      <c r="M68" s="200"/>
      <c r="N68" s="195" t="str">
        <f>IF(M68&lt;&gt;"",VLOOKUP(M68,paramètres!$D$11:$E$14,2,FALSE),"")</f>
        <v/>
      </c>
      <c r="O68" s="193"/>
      <c r="P68" s="202"/>
      <c r="Q68" s="203"/>
      <c r="R68" s="202"/>
      <c r="S68" s="203"/>
      <c r="T68" s="195"/>
      <c r="U68" s="195"/>
      <c r="V68" s="195"/>
      <c r="W68" s="195"/>
      <c r="X68" s="195"/>
      <c r="Y68" s="195"/>
      <c r="Z68" s="195"/>
      <c r="AA68" s="212">
        <f t="shared" si="0"/>
        <v>0</v>
      </c>
      <c r="AB68" s="195"/>
      <c r="AC68" s="195"/>
      <c r="AD68" s="195"/>
      <c r="AE68" s="195"/>
      <c r="AF68" s="211">
        <f t="shared" si="1"/>
        <v>0</v>
      </c>
      <c r="AG68" s="195"/>
      <c r="AH68" s="195"/>
      <c r="AI68" s="195"/>
      <c r="AJ68" s="195"/>
      <c r="AK68" s="212">
        <f t="shared" si="2"/>
        <v>0</v>
      </c>
      <c r="AM68" s="47">
        <f t="shared" si="7"/>
        <v>0</v>
      </c>
      <c r="AN68" s="47">
        <f t="shared" si="3"/>
        <v>0</v>
      </c>
      <c r="AO68" s="47">
        <f t="shared" si="4"/>
        <v>0</v>
      </c>
      <c r="AP68" s="1" t="str">
        <f t="shared" si="5"/>
        <v>B</v>
      </c>
    </row>
    <row r="69" spans="1:42" x14ac:dyDescent="0.15">
      <c r="A69" s="117">
        <v>60</v>
      </c>
      <c r="B69" s="358" t="str">
        <f t="shared" si="6"/>
        <v/>
      </c>
      <c r="C69" s="200"/>
      <c r="D69" s="200"/>
      <c r="E69" s="200"/>
      <c r="F69" s="200"/>
      <c r="G69" s="200"/>
      <c r="H69" s="201"/>
      <c r="I69" s="201"/>
      <c r="J69" s="200"/>
      <c r="K69" s="204"/>
      <c r="L69" s="200"/>
      <c r="M69" s="200"/>
      <c r="N69" s="195" t="str">
        <f>IF(M69&lt;&gt;"",VLOOKUP(M69,paramètres!$D$11:$E$14,2,FALSE),"")</f>
        <v/>
      </c>
      <c r="O69" s="193"/>
      <c r="P69" s="202"/>
      <c r="Q69" s="203"/>
      <c r="R69" s="202"/>
      <c r="S69" s="203"/>
      <c r="T69" s="195"/>
      <c r="U69" s="195"/>
      <c r="V69" s="195"/>
      <c r="W69" s="195"/>
      <c r="X69" s="195"/>
      <c r="Y69" s="195"/>
      <c r="Z69" s="195"/>
      <c r="AA69" s="212">
        <f t="shared" si="0"/>
        <v>0</v>
      </c>
      <c r="AB69" s="195"/>
      <c r="AC69" s="195"/>
      <c r="AD69" s="195"/>
      <c r="AE69" s="195"/>
      <c r="AF69" s="211">
        <f t="shared" si="1"/>
        <v>0</v>
      </c>
      <c r="AG69" s="195"/>
      <c r="AH69" s="195"/>
      <c r="AI69" s="195"/>
      <c r="AJ69" s="195"/>
      <c r="AK69" s="212">
        <f t="shared" si="2"/>
        <v>0</v>
      </c>
      <c r="AM69" s="47">
        <f t="shared" si="7"/>
        <v>0</v>
      </c>
      <c r="AN69" s="47">
        <f t="shared" si="3"/>
        <v>0</v>
      </c>
      <c r="AO69" s="47">
        <f t="shared" si="4"/>
        <v>0</v>
      </c>
      <c r="AP69" s="1" t="str">
        <f t="shared" si="5"/>
        <v>B</v>
      </c>
    </row>
    <row r="70" spans="1:42" x14ac:dyDescent="0.15">
      <c r="A70" s="117">
        <v>61</v>
      </c>
      <c r="B70" s="358" t="str">
        <f t="shared" si="6"/>
        <v/>
      </c>
      <c r="C70" s="200"/>
      <c r="D70" s="200"/>
      <c r="E70" s="200"/>
      <c r="F70" s="200"/>
      <c r="G70" s="200"/>
      <c r="H70" s="201"/>
      <c r="I70" s="201"/>
      <c r="J70" s="200"/>
      <c r="K70" s="204"/>
      <c r="L70" s="200"/>
      <c r="M70" s="200"/>
      <c r="N70" s="195" t="str">
        <f>IF(M70&lt;&gt;"",VLOOKUP(M70,paramètres!$D$11:$E$14,2,FALSE),"")</f>
        <v/>
      </c>
      <c r="O70" s="193"/>
      <c r="P70" s="202"/>
      <c r="Q70" s="203"/>
      <c r="R70" s="202"/>
      <c r="S70" s="203"/>
      <c r="T70" s="195"/>
      <c r="U70" s="195"/>
      <c r="V70" s="195"/>
      <c r="W70" s="195"/>
      <c r="X70" s="195"/>
      <c r="Y70" s="195"/>
      <c r="Z70" s="195"/>
      <c r="AA70" s="212">
        <f t="shared" si="0"/>
        <v>0</v>
      </c>
      <c r="AB70" s="195"/>
      <c r="AC70" s="195"/>
      <c r="AD70" s="195"/>
      <c r="AE70" s="195"/>
      <c r="AF70" s="211">
        <f t="shared" si="1"/>
        <v>0</v>
      </c>
      <c r="AG70" s="195"/>
      <c r="AH70" s="195"/>
      <c r="AI70" s="195"/>
      <c r="AJ70" s="195"/>
      <c r="AK70" s="212">
        <f t="shared" si="2"/>
        <v>0</v>
      </c>
      <c r="AM70" s="47">
        <f t="shared" si="7"/>
        <v>0</v>
      </c>
      <c r="AN70" s="47">
        <f t="shared" si="3"/>
        <v>0</v>
      </c>
      <c r="AO70" s="47">
        <f t="shared" si="4"/>
        <v>0</v>
      </c>
      <c r="AP70" s="1" t="str">
        <f t="shared" si="5"/>
        <v>B</v>
      </c>
    </row>
    <row r="71" spans="1:42" x14ac:dyDescent="0.15">
      <c r="A71" s="117">
        <v>62</v>
      </c>
      <c r="B71" s="358" t="str">
        <f t="shared" si="6"/>
        <v/>
      </c>
      <c r="C71" s="200"/>
      <c r="D71" s="200"/>
      <c r="E71" s="200"/>
      <c r="F71" s="200"/>
      <c r="G71" s="200"/>
      <c r="H71" s="201"/>
      <c r="I71" s="201"/>
      <c r="J71" s="200"/>
      <c r="K71" s="204"/>
      <c r="L71" s="200"/>
      <c r="M71" s="200"/>
      <c r="N71" s="195" t="str">
        <f>IF(M71&lt;&gt;"",VLOOKUP(M71,paramètres!$D$11:$E$14,2,FALSE),"")</f>
        <v/>
      </c>
      <c r="O71" s="193"/>
      <c r="P71" s="202"/>
      <c r="Q71" s="203"/>
      <c r="R71" s="202"/>
      <c r="S71" s="203"/>
      <c r="T71" s="195"/>
      <c r="U71" s="195"/>
      <c r="V71" s="195"/>
      <c r="W71" s="195"/>
      <c r="X71" s="195"/>
      <c r="Y71" s="195"/>
      <c r="Z71" s="195"/>
      <c r="AA71" s="212">
        <f t="shared" si="0"/>
        <v>0</v>
      </c>
      <c r="AB71" s="195"/>
      <c r="AC71" s="195"/>
      <c r="AD71" s="195"/>
      <c r="AE71" s="195"/>
      <c r="AF71" s="211">
        <f t="shared" si="1"/>
        <v>0</v>
      </c>
      <c r="AG71" s="195"/>
      <c r="AH71" s="195"/>
      <c r="AI71" s="195"/>
      <c r="AJ71" s="195"/>
      <c r="AK71" s="212">
        <f t="shared" si="2"/>
        <v>0</v>
      </c>
      <c r="AM71" s="47">
        <f t="shared" si="7"/>
        <v>0</v>
      </c>
      <c r="AN71" s="47">
        <f t="shared" si="3"/>
        <v>0</v>
      </c>
      <c r="AO71" s="47">
        <f t="shared" si="4"/>
        <v>0</v>
      </c>
      <c r="AP71" s="1" t="str">
        <f t="shared" si="5"/>
        <v>B</v>
      </c>
    </row>
    <row r="72" spans="1:42" x14ac:dyDescent="0.15">
      <c r="A72" s="117">
        <v>63</v>
      </c>
      <c r="B72" s="358" t="str">
        <f t="shared" si="6"/>
        <v/>
      </c>
      <c r="C72" s="200"/>
      <c r="D72" s="200"/>
      <c r="E72" s="200"/>
      <c r="F72" s="200"/>
      <c r="G72" s="200"/>
      <c r="H72" s="201"/>
      <c r="I72" s="201"/>
      <c r="J72" s="200"/>
      <c r="K72" s="204"/>
      <c r="L72" s="200"/>
      <c r="M72" s="200"/>
      <c r="N72" s="195" t="str">
        <f>IF(M72&lt;&gt;"",VLOOKUP(M72,paramètres!$D$11:$E$14,2,FALSE),"")</f>
        <v/>
      </c>
      <c r="O72" s="193"/>
      <c r="P72" s="202"/>
      <c r="Q72" s="203"/>
      <c r="R72" s="202"/>
      <c r="S72" s="203"/>
      <c r="T72" s="195"/>
      <c r="U72" s="195"/>
      <c r="V72" s="195"/>
      <c r="W72" s="195"/>
      <c r="X72" s="195"/>
      <c r="Y72" s="195"/>
      <c r="Z72" s="195"/>
      <c r="AA72" s="212">
        <f t="shared" si="0"/>
        <v>0</v>
      </c>
      <c r="AB72" s="195"/>
      <c r="AC72" s="195"/>
      <c r="AD72" s="195"/>
      <c r="AE72" s="195"/>
      <c r="AF72" s="211">
        <f t="shared" si="1"/>
        <v>0</v>
      </c>
      <c r="AG72" s="195"/>
      <c r="AH72" s="195"/>
      <c r="AI72" s="195"/>
      <c r="AJ72" s="195"/>
      <c r="AK72" s="212">
        <f t="shared" si="2"/>
        <v>0</v>
      </c>
      <c r="AM72" s="47">
        <f t="shared" si="7"/>
        <v>0</v>
      </c>
      <c r="AN72" s="47">
        <f t="shared" si="3"/>
        <v>0</v>
      </c>
      <c r="AO72" s="47">
        <f t="shared" si="4"/>
        <v>0</v>
      </c>
      <c r="AP72" s="1" t="str">
        <f t="shared" si="5"/>
        <v>B</v>
      </c>
    </row>
    <row r="73" spans="1:42" x14ac:dyDescent="0.15">
      <c r="A73" s="117">
        <v>64</v>
      </c>
      <c r="B73" s="358" t="str">
        <f t="shared" si="6"/>
        <v/>
      </c>
      <c r="C73" s="200"/>
      <c r="D73" s="200"/>
      <c r="E73" s="200"/>
      <c r="F73" s="200"/>
      <c r="G73" s="200"/>
      <c r="H73" s="201"/>
      <c r="I73" s="201"/>
      <c r="J73" s="200"/>
      <c r="K73" s="204"/>
      <c r="L73" s="200"/>
      <c r="M73" s="200"/>
      <c r="N73" s="195" t="str">
        <f>IF(M73&lt;&gt;"",VLOOKUP(M73,paramètres!$D$11:$E$14,2,FALSE),"")</f>
        <v/>
      </c>
      <c r="O73" s="193"/>
      <c r="P73" s="202"/>
      <c r="Q73" s="203"/>
      <c r="R73" s="202"/>
      <c r="S73" s="203"/>
      <c r="T73" s="195"/>
      <c r="U73" s="195"/>
      <c r="V73" s="195"/>
      <c r="W73" s="195"/>
      <c r="X73" s="195"/>
      <c r="Y73" s="195"/>
      <c r="Z73" s="195"/>
      <c r="AA73" s="212">
        <f t="shared" si="0"/>
        <v>0</v>
      </c>
      <c r="AB73" s="195"/>
      <c r="AC73" s="195"/>
      <c r="AD73" s="195"/>
      <c r="AE73" s="195"/>
      <c r="AF73" s="211">
        <f t="shared" si="1"/>
        <v>0</v>
      </c>
      <c r="AG73" s="195"/>
      <c r="AH73" s="195"/>
      <c r="AI73" s="195"/>
      <c r="AJ73" s="195"/>
      <c r="AK73" s="212">
        <f t="shared" si="2"/>
        <v>0</v>
      </c>
      <c r="AM73" s="47">
        <f t="shared" si="7"/>
        <v>0</v>
      </c>
      <c r="AN73" s="47">
        <f t="shared" si="3"/>
        <v>0</v>
      </c>
      <c r="AO73" s="47">
        <f t="shared" si="4"/>
        <v>0</v>
      </c>
      <c r="AP73" s="1" t="str">
        <f t="shared" si="5"/>
        <v>B</v>
      </c>
    </row>
    <row r="74" spans="1:42" x14ac:dyDescent="0.15">
      <c r="A74" s="117">
        <v>65</v>
      </c>
      <c r="B74" s="358" t="str">
        <f t="shared" si="6"/>
        <v/>
      </c>
      <c r="C74" s="200"/>
      <c r="D74" s="200"/>
      <c r="E74" s="200"/>
      <c r="F74" s="200"/>
      <c r="G74" s="200"/>
      <c r="H74" s="201"/>
      <c r="I74" s="201"/>
      <c r="J74" s="200"/>
      <c r="K74" s="204"/>
      <c r="L74" s="200"/>
      <c r="M74" s="200"/>
      <c r="N74" s="195" t="str">
        <f>IF(M74&lt;&gt;"",VLOOKUP(M74,paramètres!$D$11:$E$14,2,FALSE),"")</f>
        <v/>
      </c>
      <c r="O74" s="193"/>
      <c r="P74" s="202"/>
      <c r="Q74" s="203"/>
      <c r="R74" s="202"/>
      <c r="S74" s="203"/>
      <c r="T74" s="195"/>
      <c r="U74" s="195"/>
      <c r="V74" s="195"/>
      <c r="W74" s="195"/>
      <c r="X74" s="195"/>
      <c r="Y74" s="195"/>
      <c r="Z74" s="195"/>
      <c r="AA74" s="212">
        <f t="shared" si="0"/>
        <v>0</v>
      </c>
      <c r="AB74" s="195"/>
      <c r="AC74" s="195"/>
      <c r="AD74" s="195"/>
      <c r="AE74" s="195"/>
      <c r="AF74" s="211">
        <f t="shared" si="1"/>
        <v>0</v>
      </c>
      <c r="AG74" s="195"/>
      <c r="AH74" s="195"/>
      <c r="AI74" s="195"/>
      <c r="AJ74" s="195"/>
      <c r="AK74" s="212">
        <f t="shared" si="2"/>
        <v>0</v>
      </c>
      <c r="AM74" s="47">
        <f t="shared" si="7"/>
        <v>0</v>
      </c>
      <c r="AN74" s="47">
        <f t="shared" si="3"/>
        <v>0</v>
      </c>
      <c r="AO74" s="47">
        <f t="shared" si="4"/>
        <v>0</v>
      </c>
      <c r="AP74" s="1" t="str">
        <f t="shared" si="5"/>
        <v>B</v>
      </c>
    </row>
    <row r="75" spans="1:42" x14ac:dyDescent="0.15">
      <c r="A75" s="117">
        <v>66</v>
      </c>
      <c r="B75" s="358" t="str">
        <f t="shared" ref="B75:B138" si="8">C75&amp;D75</f>
        <v/>
      </c>
      <c r="C75" s="200"/>
      <c r="D75" s="200"/>
      <c r="E75" s="200"/>
      <c r="F75" s="200"/>
      <c r="G75" s="200"/>
      <c r="H75" s="201"/>
      <c r="I75" s="201"/>
      <c r="J75" s="200"/>
      <c r="K75" s="204"/>
      <c r="L75" s="200"/>
      <c r="M75" s="200"/>
      <c r="N75" s="195" t="str">
        <f>IF(M75&lt;&gt;"",VLOOKUP(M75,paramètres!$D$11:$E$14,2,FALSE),"")</f>
        <v/>
      </c>
      <c r="O75" s="193"/>
      <c r="P75" s="202"/>
      <c r="Q75" s="203"/>
      <c r="R75" s="202"/>
      <c r="S75" s="203"/>
      <c r="T75" s="195"/>
      <c r="U75" s="195"/>
      <c r="V75" s="195"/>
      <c r="W75" s="195"/>
      <c r="X75" s="195"/>
      <c r="Y75" s="195"/>
      <c r="Z75" s="195"/>
      <c r="AA75" s="212">
        <f t="shared" ref="AA75:AA138" si="9">T75+U75+V75+W75+X75+Y75+Z75</f>
        <v>0</v>
      </c>
      <c r="AB75" s="195"/>
      <c r="AC75" s="195"/>
      <c r="AD75" s="195"/>
      <c r="AE75" s="195"/>
      <c r="AF75" s="211">
        <f t="shared" ref="AF75:AF138" si="10">AB75+AC75+AD75+AE75</f>
        <v>0</v>
      </c>
      <c r="AG75" s="195"/>
      <c r="AH75" s="195"/>
      <c r="AI75" s="195"/>
      <c r="AJ75" s="195"/>
      <c r="AK75" s="212">
        <f t="shared" ref="AK75:AK138" si="11">AG75+AH75+AI75+AJ75</f>
        <v>0</v>
      </c>
      <c r="AM75" s="47">
        <f t="shared" ref="AM75:AM138" si="12">(AK75+Z75+Y75+T75)</f>
        <v>0</v>
      </c>
      <c r="AN75" s="47">
        <f t="shared" ref="AN75:AN138" si="13">(AK75+Z75+Y75+T75)/12</f>
        <v>0</v>
      </c>
      <c r="AO75" s="47">
        <f t="shared" ref="AO75:AO138" si="14">IF(AN75&lt;&gt;0,1,0)</f>
        <v>0</v>
      </c>
      <c r="AP75" s="1" t="str">
        <f t="shared" ref="AP75:AP138" si="15">IF(AN75&gt;=1000000,"A","B")</f>
        <v>B</v>
      </c>
    </row>
    <row r="76" spans="1:42" x14ac:dyDescent="0.15">
      <c r="A76" s="117">
        <v>67</v>
      </c>
      <c r="B76" s="358" t="str">
        <f t="shared" si="8"/>
        <v/>
      </c>
      <c r="C76" s="200"/>
      <c r="D76" s="200"/>
      <c r="E76" s="200"/>
      <c r="F76" s="200"/>
      <c r="G76" s="200"/>
      <c r="H76" s="201"/>
      <c r="I76" s="201"/>
      <c r="J76" s="200"/>
      <c r="K76" s="204"/>
      <c r="L76" s="200"/>
      <c r="M76" s="200"/>
      <c r="N76" s="195" t="str">
        <f>IF(M76&lt;&gt;"",VLOOKUP(M76,paramètres!$D$11:$E$14,2,FALSE),"")</f>
        <v/>
      </c>
      <c r="O76" s="193"/>
      <c r="P76" s="202"/>
      <c r="Q76" s="203"/>
      <c r="R76" s="202"/>
      <c r="S76" s="203"/>
      <c r="T76" s="195"/>
      <c r="U76" s="195"/>
      <c r="V76" s="195"/>
      <c r="W76" s="195"/>
      <c r="X76" s="195"/>
      <c r="Y76" s="195"/>
      <c r="Z76" s="195"/>
      <c r="AA76" s="212">
        <f t="shared" si="9"/>
        <v>0</v>
      </c>
      <c r="AB76" s="195"/>
      <c r="AC76" s="195"/>
      <c r="AD76" s="195"/>
      <c r="AE76" s="195"/>
      <c r="AF76" s="211">
        <f t="shared" si="10"/>
        <v>0</v>
      </c>
      <c r="AG76" s="195"/>
      <c r="AH76" s="195"/>
      <c r="AI76" s="195"/>
      <c r="AJ76" s="195"/>
      <c r="AK76" s="212">
        <f t="shared" si="11"/>
        <v>0</v>
      </c>
      <c r="AM76" s="47">
        <f t="shared" si="12"/>
        <v>0</v>
      </c>
      <c r="AN76" s="47">
        <f t="shared" si="13"/>
        <v>0</v>
      </c>
      <c r="AO76" s="47">
        <f t="shared" si="14"/>
        <v>0</v>
      </c>
      <c r="AP76" s="1" t="str">
        <f t="shared" si="15"/>
        <v>B</v>
      </c>
    </row>
    <row r="77" spans="1:42" x14ac:dyDescent="0.15">
      <c r="A77" s="117">
        <v>68</v>
      </c>
      <c r="B77" s="358" t="str">
        <f t="shared" si="8"/>
        <v/>
      </c>
      <c r="C77" s="200"/>
      <c r="D77" s="200"/>
      <c r="E77" s="200"/>
      <c r="F77" s="200"/>
      <c r="G77" s="200"/>
      <c r="H77" s="201"/>
      <c r="I77" s="201"/>
      <c r="J77" s="200"/>
      <c r="K77" s="204"/>
      <c r="L77" s="200"/>
      <c r="M77" s="200"/>
      <c r="N77" s="195" t="str">
        <f>IF(M77&lt;&gt;"",VLOOKUP(M77,paramètres!$D$11:$E$14,2,FALSE),"")</f>
        <v/>
      </c>
      <c r="O77" s="193"/>
      <c r="P77" s="202"/>
      <c r="Q77" s="203"/>
      <c r="R77" s="202"/>
      <c r="S77" s="203"/>
      <c r="T77" s="195"/>
      <c r="U77" s="195"/>
      <c r="V77" s="195"/>
      <c r="W77" s="195"/>
      <c r="X77" s="195"/>
      <c r="Y77" s="195"/>
      <c r="Z77" s="195"/>
      <c r="AA77" s="212">
        <f t="shared" si="9"/>
        <v>0</v>
      </c>
      <c r="AB77" s="195"/>
      <c r="AC77" s="195"/>
      <c r="AD77" s="195"/>
      <c r="AE77" s="195"/>
      <c r="AF77" s="211">
        <f t="shared" si="10"/>
        <v>0</v>
      </c>
      <c r="AG77" s="195"/>
      <c r="AH77" s="195"/>
      <c r="AI77" s="195"/>
      <c r="AJ77" s="195"/>
      <c r="AK77" s="212">
        <f t="shared" si="11"/>
        <v>0</v>
      </c>
      <c r="AM77" s="47">
        <f t="shared" si="12"/>
        <v>0</v>
      </c>
      <c r="AN77" s="47">
        <f t="shared" si="13"/>
        <v>0</v>
      </c>
      <c r="AO77" s="47">
        <f t="shared" si="14"/>
        <v>0</v>
      </c>
      <c r="AP77" s="1" t="str">
        <f t="shared" si="15"/>
        <v>B</v>
      </c>
    </row>
    <row r="78" spans="1:42" x14ac:dyDescent="0.15">
      <c r="A78" s="117">
        <v>69</v>
      </c>
      <c r="B78" s="358" t="str">
        <f t="shared" si="8"/>
        <v/>
      </c>
      <c r="C78" s="200"/>
      <c r="D78" s="200"/>
      <c r="E78" s="200"/>
      <c r="F78" s="200"/>
      <c r="G78" s="200"/>
      <c r="H78" s="201"/>
      <c r="I78" s="201"/>
      <c r="J78" s="200"/>
      <c r="K78" s="204"/>
      <c r="L78" s="200"/>
      <c r="M78" s="200"/>
      <c r="N78" s="195" t="str">
        <f>IF(M78&lt;&gt;"",VLOOKUP(M78,paramètres!$D$11:$E$14,2,FALSE),"")</f>
        <v/>
      </c>
      <c r="O78" s="193"/>
      <c r="P78" s="202"/>
      <c r="Q78" s="203"/>
      <c r="R78" s="202"/>
      <c r="S78" s="203"/>
      <c r="T78" s="195"/>
      <c r="U78" s="195"/>
      <c r="V78" s="195"/>
      <c r="W78" s="195"/>
      <c r="X78" s="195"/>
      <c r="Y78" s="195"/>
      <c r="Z78" s="195"/>
      <c r="AA78" s="212">
        <f t="shared" si="9"/>
        <v>0</v>
      </c>
      <c r="AB78" s="195"/>
      <c r="AC78" s="195"/>
      <c r="AD78" s="195"/>
      <c r="AE78" s="195"/>
      <c r="AF78" s="211">
        <f t="shared" si="10"/>
        <v>0</v>
      </c>
      <c r="AG78" s="195"/>
      <c r="AH78" s="195"/>
      <c r="AI78" s="195"/>
      <c r="AJ78" s="195"/>
      <c r="AK78" s="212">
        <f t="shared" si="11"/>
        <v>0</v>
      </c>
      <c r="AM78" s="47">
        <f t="shared" si="12"/>
        <v>0</v>
      </c>
      <c r="AN78" s="47">
        <f t="shared" si="13"/>
        <v>0</v>
      </c>
      <c r="AO78" s="47">
        <f t="shared" si="14"/>
        <v>0</v>
      </c>
      <c r="AP78" s="1" t="str">
        <f t="shared" si="15"/>
        <v>B</v>
      </c>
    </row>
    <row r="79" spans="1:42" x14ac:dyDescent="0.15">
      <c r="A79" s="117">
        <v>70</v>
      </c>
      <c r="B79" s="358" t="str">
        <f t="shared" si="8"/>
        <v/>
      </c>
      <c r="C79" s="200"/>
      <c r="D79" s="200"/>
      <c r="E79" s="200"/>
      <c r="F79" s="200"/>
      <c r="G79" s="200"/>
      <c r="H79" s="201"/>
      <c r="I79" s="201"/>
      <c r="J79" s="200"/>
      <c r="K79" s="204"/>
      <c r="L79" s="200"/>
      <c r="M79" s="200"/>
      <c r="N79" s="195" t="str">
        <f>IF(M79&lt;&gt;"",VLOOKUP(M79,paramètres!$D$11:$E$14,2,FALSE),"")</f>
        <v/>
      </c>
      <c r="O79" s="193"/>
      <c r="P79" s="202"/>
      <c r="Q79" s="203"/>
      <c r="R79" s="202"/>
      <c r="S79" s="203"/>
      <c r="T79" s="195"/>
      <c r="U79" s="195"/>
      <c r="V79" s="195"/>
      <c r="W79" s="195"/>
      <c r="X79" s="195"/>
      <c r="Y79" s="195"/>
      <c r="Z79" s="195"/>
      <c r="AA79" s="212">
        <f t="shared" si="9"/>
        <v>0</v>
      </c>
      <c r="AB79" s="195"/>
      <c r="AC79" s="195"/>
      <c r="AD79" s="195"/>
      <c r="AE79" s="195"/>
      <c r="AF79" s="211">
        <f t="shared" si="10"/>
        <v>0</v>
      </c>
      <c r="AG79" s="195"/>
      <c r="AH79" s="195"/>
      <c r="AI79" s="195"/>
      <c r="AJ79" s="195"/>
      <c r="AK79" s="212">
        <f t="shared" si="11"/>
        <v>0</v>
      </c>
      <c r="AM79" s="47">
        <f t="shared" si="12"/>
        <v>0</v>
      </c>
      <c r="AN79" s="47">
        <f t="shared" si="13"/>
        <v>0</v>
      </c>
      <c r="AO79" s="47">
        <f t="shared" si="14"/>
        <v>0</v>
      </c>
      <c r="AP79" s="1" t="str">
        <f t="shared" si="15"/>
        <v>B</v>
      </c>
    </row>
    <row r="80" spans="1:42" x14ac:dyDescent="0.15">
      <c r="A80" s="117">
        <v>71</v>
      </c>
      <c r="B80" s="358" t="str">
        <f t="shared" si="8"/>
        <v/>
      </c>
      <c r="C80" s="200"/>
      <c r="D80" s="200"/>
      <c r="E80" s="200"/>
      <c r="F80" s="200"/>
      <c r="G80" s="200"/>
      <c r="H80" s="201"/>
      <c r="I80" s="201"/>
      <c r="J80" s="200"/>
      <c r="K80" s="204"/>
      <c r="L80" s="200"/>
      <c r="M80" s="200"/>
      <c r="N80" s="195" t="str">
        <f>IF(M80&lt;&gt;"",VLOOKUP(M80,paramètres!$D$11:$E$14,2,FALSE),"")</f>
        <v/>
      </c>
      <c r="O80" s="193"/>
      <c r="P80" s="202"/>
      <c r="Q80" s="203"/>
      <c r="R80" s="202"/>
      <c r="S80" s="203"/>
      <c r="T80" s="195"/>
      <c r="U80" s="195"/>
      <c r="V80" s="195"/>
      <c r="W80" s="195"/>
      <c r="X80" s="195"/>
      <c r="Y80" s="195"/>
      <c r="Z80" s="195"/>
      <c r="AA80" s="212">
        <f t="shared" si="9"/>
        <v>0</v>
      </c>
      <c r="AB80" s="195"/>
      <c r="AC80" s="195"/>
      <c r="AD80" s="195"/>
      <c r="AE80" s="195"/>
      <c r="AF80" s="211">
        <f t="shared" si="10"/>
        <v>0</v>
      </c>
      <c r="AG80" s="195"/>
      <c r="AH80" s="195"/>
      <c r="AI80" s="195"/>
      <c r="AJ80" s="195"/>
      <c r="AK80" s="212">
        <f t="shared" si="11"/>
        <v>0</v>
      </c>
      <c r="AM80" s="47">
        <f t="shared" si="12"/>
        <v>0</v>
      </c>
      <c r="AN80" s="47">
        <f t="shared" si="13"/>
        <v>0</v>
      </c>
      <c r="AO80" s="47">
        <f t="shared" si="14"/>
        <v>0</v>
      </c>
      <c r="AP80" s="1" t="str">
        <f t="shared" si="15"/>
        <v>B</v>
      </c>
    </row>
    <row r="81" spans="1:42" x14ac:dyDescent="0.15">
      <c r="A81" s="117">
        <v>72</v>
      </c>
      <c r="B81" s="358" t="str">
        <f t="shared" si="8"/>
        <v/>
      </c>
      <c r="C81" s="200"/>
      <c r="D81" s="200"/>
      <c r="E81" s="200"/>
      <c r="F81" s="200"/>
      <c r="G81" s="200"/>
      <c r="H81" s="201"/>
      <c r="I81" s="201"/>
      <c r="J81" s="200"/>
      <c r="K81" s="204"/>
      <c r="L81" s="200"/>
      <c r="M81" s="200"/>
      <c r="N81" s="195" t="str">
        <f>IF(M81&lt;&gt;"",VLOOKUP(M81,paramètres!$D$11:$E$14,2,FALSE),"")</f>
        <v/>
      </c>
      <c r="O81" s="193"/>
      <c r="P81" s="202"/>
      <c r="Q81" s="203"/>
      <c r="R81" s="202"/>
      <c r="S81" s="203"/>
      <c r="T81" s="195"/>
      <c r="U81" s="195"/>
      <c r="V81" s="195"/>
      <c r="W81" s="195"/>
      <c r="X81" s="195"/>
      <c r="Y81" s="195"/>
      <c r="Z81" s="195"/>
      <c r="AA81" s="212">
        <f t="shared" si="9"/>
        <v>0</v>
      </c>
      <c r="AB81" s="195"/>
      <c r="AC81" s="195"/>
      <c r="AD81" s="195"/>
      <c r="AE81" s="195"/>
      <c r="AF81" s="211">
        <f t="shared" si="10"/>
        <v>0</v>
      </c>
      <c r="AG81" s="195"/>
      <c r="AH81" s="195"/>
      <c r="AI81" s="195"/>
      <c r="AJ81" s="195"/>
      <c r="AK81" s="212">
        <f t="shared" si="11"/>
        <v>0</v>
      </c>
      <c r="AM81" s="47">
        <f t="shared" si="12"/>
        <v>0</v>
      </c>
      <c r="AN81" s="47">
        <f t="shared" si="13"/>
        <v>0</v>
      </c>
      <c r="AO81" s="47">
        <f t="shared" si="14"/>
        <v>0</v>
      </c>
      <c r="AP81" s="1" t="str">
        <f t="shared" si="15"/>
        <v>B</v>
      </c>
    </row>
    <row r="82" spans="1:42" x14ac:dyDescent="0.15">
      <c r="A82" s="117">
        <v>73</v>
      </c>
      <c r="B82" s="358" t="str">
        <f t="shared" si="8"/>
        <v/>
      </c>
      <c r="C82" s="200"/>
      <c r="D82" s="200"/>
      <c r="E82" s="200"/>
      <c r="F82" s="200"/>
      <c r="G82" s="200"/>
      <c r="H82" s="201"/>
      <c r="I82" s="201"/>
      <c r="J82" s="200"/>
      <c r="K82" s="204"/>
      <c r="L82" s="200"/>
      <c r="M82" s="200"/>
      <c r="N82" s="195" t="str">
        <f>IF(M82&lt;&gt;"",VLOOKUP(M82,paramètres!$D$11:$E$14,2,FALSE),"")</f>
        <v/>
      </c>
      <c r="O82" s="193"/>
      <c r="P82" s="202"/>
      <c r="Q82" s="203"/>
      <c r="R82" s="202"/>
      <c r="S82" s="203"/>
      <c r="T82" s="195"/>
      <c r="U82" s="195"/>
      <c r="V82" s="195"/>
      <c r="W82" s="195"/>
      <c r="X82" s="195"/>
      <c r="Y82" s="195"/>
      <c r="Z82" s="195"/>
      <c r="AA82" s="212">
        <f t="shared" si="9"/>
        <v>0</v>
      </c>
      <c r="AB82" s="195"/>
      <c r="AC82" s="195"/>
      <c r="AD82" s="195"/>
      <c r="AE82" s="195"/>
      <c r="AF82" s="211">
        <f t="shared" si="10"/>
        <v>0</v>
      </c>
      <c r="AG82" s="195"/>
      <c r="AH82" s="195"/>
      <c r="AI82" s="195"/>
      <c r="AJ82" s="195"/>
      <c r="AK82" s="212">
        <f t="shared" si="11"/>
        <v>0</v>
      </c>
      <c r="AM82" s="47">
        <f t="shared" si="12"/>
        <v>0</v>
      </c>
      <c r="AN82" s="47">
        <f t="shared" si="13"/>
        <v>0</v>
      </c>
      <c r="AO82" s="47">
        <f t="shared" si="14"/>
        <v>0</v>
      </c>
      <c r="AP82" s="1" t="str">
        <f t="shared" si="15"/>
        <v>B</v>
      </c>
    </row>
    <row r="83" spans="1:42" x14ac:dyDescent="0.15">
      <c r="A83" s="117">
        <v>74</v>
      </c>
      <c r="B83" s="358" t="str">
        <f t="shared" si="8"/>
        <v/>
      </c>
      <c r="C83" s="200"/>
      <c r="D83" s="200"/>
      <c r="E83" s="200"/>
      <c r="F83" s="200"/>
      <c r="G83" s="200"/>
      <c r="H83" s="201"/>
      <c r="I83" s="201"/>
      <c r="J83" s="200"/>
      <c r="K83" s="204"/>
      <c r="L83" s="200"/>
      <c r="M83" s="200"/>
      <c r="N83" s="195" t="str">
        <f>IF(M83&lt;&gt;"",VLOOKUP(M83,paramètres!$D$11:$E$14,2,FALSE),"")</f>
        <v/>
      </c>
      <c r="O83" s="193"/>
      <c r="P83" s="202"/>
      <c r="Q83" s="203"/>
      <c r="R83" s="202"/>
      <c r="S83" s="203"/>
      <c r="T83" s="195"/>
      <c r="U83" s="195"/>
      <c r="V83" s="195"/>
      <c r="W83" s="195"/>
      <c r="X83" s="195"/>
      <c r="Y83" s="195"/>
      <c r="Z83" s="195"/>
      <c r="AA83" s="212">
        <f t="shared" si="9"/>
        <v>0</v>
      </c>
      <c r="AB83" s="195"/>
      <c r="AC83" s="195"/>
      <c r="AD83" s="195"/>
      <c r="AE83" s="195"/>
      <c r="AF83" s="211">
        <f t="shared" si="10"/>
        <v>0</v>
      </c>
      <c r="AG83" s="195"/>
      <c r="AH83" s="195"/>
      <c r="AI83" s="195"/>
      <c r="AJ83" s="195"/>
      <c r="AK83" s="212">
        <f t="shared" si="11"/>
        <v>0</v>
      </c>
      <c r="AM83" s="47">
        <f t="shared" si="12"/>
        <v>0</v>
      </c>
      <c r="AN83" s="47">
        <f t="shared" si="13"/>
        <v>0</v>
      </c>
      <c r="AO83" s="47">
        <f t="shared" si="14"/>
        <v>0</v>
      </c>
      <c r="AP83" s="1" t="str">
        <f t="shared" si="15"/>
        <v>B</v>
      </c>
    </row>
    <row r="84" spans="1:42" x14ac:dyDescent="0.15">
      <c r="A84" s="117">
        <v>75</v>
      </c>
      <c r="B84" s="358" t="str">
        <f t="shared" si="8"/>
        <v/>
      </c>
      <c r="C84" s="200"/>
      <c r="D84" s="200"/>
      <c r="E84" s="200"/>
      <c r="F84" s="200"/>
      <c r="G84" s="200"/>
      <c r="H84" s="201"/>
      <c r="I84" s="201"/>
      <c r="J84" s="200"/>
      <c r="K84" s="204"/>
      <c r="L84" s="200"/>
      <c r="M84" s="200"/>
      <c r="N84" s="195" t="str">
        <f>IF(M84&lt;&gt;"",VLOOKUP(M84,paramètres!$D$11:$E$14,2,FALSE),"")</f>
        <v/>
      </c>
      <c r="O84" s="193"/>
      <c r="P84" s="202"/>
      <c r="Q84" s="203"/>
      <c r="R84" s="202"/>
      <c r="S84" s="203"/>
      <c r="T84" s="195"/>
      <c r="U84" s="195"/>
      <c r="V84" s="195"/>
      <c r="W84" s="195"/>
      <c r="X84" s="195"/>
      <c r="Y84" s="195"/>
      <c r="Z84" s="195"/>
      <c r="AA84" s="212">
        <f t="shared" si="9"/>
        <v>0</v>
      </c>
      <c r="AB84" s="195"/>
      <c r="AC84" s="195"/>
      <c r="AD84" s="195"/>
      <c r="AE84" s="195"/>
      <c r="AF84" s="211">
        <f t="shared" si="10"/>
        <v>0</v>
      </c>
      <c r="AG84" s="195"/>
      <c r="AH84" s="195"/>
      <c r="AI84" s="195"/>
      <c r="AJ84" s="195"/>
      <c r="AK84" s="212">
        <f t="shared" si="11"/>
        <v>0</v>
      </c>
      <c r="AM84" s="47">
        <f t="shared" si="12"/>
        <v>0</v>
      </c>
      <c r="AN84" s="47">
        <f t="shared" si="13"/>
        <v>0</v>
      </c>
      <c r="AO84" s="47">
        <f t="shared" si="14"/>
        <v>0</v>
      </c>
      <c r="AP84" s="1" t="str">
        <f t="shared" si="15"/>
        <v>B</v>
      </c>
    </row>
    <row r="85" spans="1:42" x14ac:dyDescent="0.15">
      <c r="A85" s="117">
        <v>76</v>
      </c>
      <c r="B85" s="358" t="str">
        <f t="shared" si="8"/>
        <v/>
      </c>
      <c r="C85" s="200"/>
      <c r="D85" s="200"/>
      <c r="E85" s="200"/>
      <c r="F85" s="200"/>
      <c r="G85" s="200"/>
      <c r="H85" s="201"/>
      <c r="I85" s="201"/>
      <c r="J85" s="200"/>
      <c r="K85" s="204"/>
      <c r="L85" s="200"/>
      <c r="M85" s="200"/>
      <c r="N85" s="195" t="str">
        <f>IF(M85&lt;&gt;"",VLOOKUP(M85,paramètres!$D$11:$E$14,2,FALSE),"")</f>
        <v/>
      </c>
      <c r="O85" s="193"/>
      <c r="P85" s="202"/>
      <c r="Q85" s="203"/>
      <c r="R85" s="202"/>
      <c r="S85" s="203"/>
      <c r="T85" s="195"/>
      <c r="U85" s="195"/>
      <c r="V85" s="195"/>
      <c r="W85" s="195"/>
      <c r="X85" s="195"/>
      <c r="Y85" s="195"/>
      <c r="Z85" s="195"/>
      <c r="AA85" s="212">
        <f t="shared" si="9"/>
        <v>0</v>
      </c>
      <c r="AB85" s="195"/>
      <c r="AC85" s="195"/>
      <c r="AD85" s="195"/>
      <c r="AE85" s="195"/>
      <c r="AF85" s="211">
        <f t="shared" si="10"/>
        <v>0</v>
      </c>
      <c r="AG85" s="195"/>
      <c r="AH85" s="195"/>
      <c r="AI85" s="195"/>
      <c r="AJ85" s="195"/>
      <c r="AK85" s="212">
        <f t="shared" si="11"/>
        <v>0</v>
      </c>
      <c r="AM85" s="47">
        <f t="shared" si="12"/>
        <v>0</v>
      </c>
      <c r="AN85" s="47">
        <f t="shared" si="13"/>
        <v>0</v>
      </c>
      <c r="AO85" s="47">
        <f t="shared" si="14"/>
        <v>0</v>
      </c>
      <c r="AP85" s="1" t="str">
        <f t="shared" si="15"/>
        <v>B</v>
      </c>
    </row>
    <row r="86" spans="1:42" x14ac:dyDescent="0.15">
      <c r="A86" s="117">
        <v>77</v>
      </c>
      <c r="B86" s="358" t="str">
        <f t="shared" si="8"/>
        <v/>
      </c>
      <c r="C86" s="200"/>
      <c r="D86" s="200"/>
      <c r="E86" s="200"/>
      <c r="F86" s="200"/>
      <c r="G86" s="200"/>
      <c r="H86" s="201"/>
      <c r="I86" s="201"/>
      <c r="J86" s="200"/>
      <c r="K86" s="204"/>
      <c r="L86" s="200"/>
      <c r="M86" s="200"/>
      <c r="N86" s="195" t="str">
        <f>IF(M86&lt;&gt;"",VLOOKUP(M86,paramètres!$D$11:$E$14,2,FALSE),"")</f>
        <v/>
      </c>
      <c r="O86" s="193"/>
      <c r="P86" s="202"/>
      <c r="Q86" s="203"/>
      <c r="R86" s="202"/>
      <c r="S86" s="203"/>
      <c r="T86" s="195"/>
      <c r="U86" s="195"/>
      <c r="V86" s="195"/>
      <c r="W86" s="195"/>
      <c r="X86" s="195"/>
      <c r="Y86" s="195"/>
      <c r="Z86" s="195"/>
      <c r="AA86" s="212">
        <f t="shared" si="9"/>
        <v>0</v>
      </c>
      <c r="AB86" s="195"/>
      <c r="AC86" s="195"/>
      <c r="AD86" s="195"/>
      <c r="AE86" s="195"/>
      <c r="AF86" s="211">
        <f t="shared" si="10"/>
        <v>0</v>
      </c>
      <c r="AG86" s="195"/>
      <c r="AH86" s="195"/>
      <c r="AI86" s="195"/>
      <c r="AJ86" s="195"/>
      <c r="AK86" s="212">
        <f t="shared" si="11"/>
        <v>0</v>
      </c>
      <c r="AM86" s="47">
        <f t="shared" si="12"/>
        <v>0</v>
      </c>
      <c r="AN86" s="47">
        <f t="shared" si="13"/>
        <v>0</v>
      </c>
      <c r="AO86" s="47">
        <f t="shared" si="14"/>
        <v>0</v>
      </c>
      <c r="AP86" s="1" t="str">
        <f t="shared" si="15"/>
        <v>B</v>
      </c>
    </row>
    <row r="87" spans="1:42" x14ac:dyDescent="0.15">
      <c r="A87" s="117">
        <v>78</v>
      </c>
      <c r="B87" s="358" t="str">
        <f t="shared" si="8"/>
        <v/>
      </c>
      <c r="C87" s="200"/>
      <c r="D87" s="200"/>
      <c r="E87" s="200"/>
      <c r="F87" s="200"/>
      <c r="G87" s="200"/>
      <c r="H87" s="201"/>
      <c r="I87" s="201"/>
      <c r="J87" s="200"/>
      <c r="K87" s="204"/>
      <c r="L87" s="200"/>
      <c r="M87" s="200"/>
      <c r="N87" s="195" t="str">
        <f>IF(M87&lt;&gt;"",VLOOKUP(M87,paramètres!$D$11:$E$14,2,FALSE),"")</f>
        <v/>
      </c>
      <c r="O87" s="193"/>
      <c r="P87" s="202"/>
      <c r="Q87" s="203"/>
      <c r="R87" s="202"/>
      <c r="S87" s="203"/>
      <c r="T87" s="195"/>
      <c r="U87" s="195"/>
      <c r="V87" s="195"/>
      <c r="W87" s="195"/>
      <c r="X87" s="195"/>
      <c r="Y87" s="195"/>
      <c r="Z87" s="195"/>
      <c r="AA87" s="212">
        <f t="shared" si="9"/>
        <v>0</v>
      </c>
      <c r="AB87" s="195"/>
      <c r="AC87" s="195"/>
      <c r="AD87" s="195"/>
      <c r="AE87" s="195"/>
      <c r="AF87" s="211">
        <f t="shared" si="10"/>
        <v>0</v>
      </c>
      <c r="AG87" s="195"/>
      <c r="AH87" s="195"/>
      <c r="AI87" s="195"/>
      <c r="AJ87" s="195"/>
      <c r="AK87" s="212">
        <f t="shared" si="11"/>
        <v>0</v>
      </c>
      <c r="AM87" s="47">
        <f t="shared" si="12"/>
        <v>0</v>
      </c>
      <c r="AN87" s="47">
        <f t="shared" si="13"/>
        <v>0</v>
      </c>
      <c r="AO87" s="47">
        <f t="shared" si="14"/>
        <v>0</v>
      </c>
      <c r="AP87" s="1" t="str">
        <f t="shared" si="15"/>
        <v>B</v>
      </c>
    </row>
    <row r="88" spans="1:42" x14ac:dyDescent="0.15">
      <c r="A88" s="117">
        <v>79</v>
      </c>
      <c r="B88" s="358" t="str">
        <f t="shared" si="8"/>
        <v/>
      </c>
      <c r="C88" s="200"/>
      <c r="D88" s="200"/>
      <c r="E88" s="200"/>
      <c r="F88" s="200"/>
      <c r="G88" s="200"/>
      <c r="H88" s="201"/>
      <c r="I88" s="201"/>
      <c r="J88" s="200"/>
      <c r="K88" s="204"/>
      <c r="L88" s="200"/>
      <c r="M88" s="200"/>
      <c r="N88" s="195" t="str">
        <f>IF(M88&lt;&gt;"",VLOOKUP(M88,paramètres!$D$11:$E$14,2,FALSE),"")</f>
        <v/>
      </c>
      <c r="O88" s="193"/>
      <c r="P88" s="202"/>
      <c r="Q88" s="203"/>
      <c r="R88" s="202"/>
      <c r="S88" s="203"/>
      <c r="T88" s="195"/>
      <c r="U88" s="195"/>
      <c r="V88" s="195"/>
      <c r="W88" s="195"/>
      <c r="X88" s="195"/>
      <c r="Y88" s="195"/>
      <c r="Z88" s="195"/>
      <c r="AA88" s="212">
        <f t="shared" si="9"/>
        <v>0</v>
      </c>
      <c r="AB88" s="195"/>
      <c r="AC88" s="195"/>
      <c r="AD88" s="195"/>
      <c r="AE88" s="195"/>
      <c r="AF88" s="211">
        <f t="shared" si="10"/>
        <v>0</v>
      </c>
      <c r="AG88" s="195"/>
      <c r="AH88" s="195"/>
      <c r="AI88" s="195"/>
      <c r="AJ88" s="195"/>
      <c r="AK88" s="212">
        <f t="shared" si="11"/>
        <v>0</v>
      </c>
      <c r="AM88" s="47">
        <f t="shared" si="12"/>
        <v>0</v>
      </c>
      <c r="AN88" s="47">
        <f t="shared" si="13"/>
        <v>0</v>
      </c>
      <c r="AO88" s="47">
        <f t="shared" si="14"/>
        <v>0</v>
      </c>
      <c r="AP88" s="1" t="str">
        <f t="shared" si="15"/>
        <v>B</v>
      </c>
    </row>
    <row r="89" spans="1:42" x14ac:dyDescent="0.15">
      <c r="A89" s="117">
        <v>80</v>
      </c>
      <c r="B89" s="358" t="str">
        <f t="shared" si="8"/>
        <v/>
      </c>
      <c r="C89" s="200"/>
      <c r="D89" s="200"/>
      <c r="E89" s="200"/>
      <c r="F89" s="200"/>
      <c r="G89" s="200"/>
      <c r="H89" s="201"/>
      <c r="I89" s="201"/>
      <c r="J89" s="200"/>
      <c r="K89" s="204"/>
      <c r="L89" s="200"/>
      <c r="M89" s="200"/>
      <c r="N89" s="195" t="str">
        <f>IF(M89&lt;&gt;"",VLOOKUP(M89,paramètres!$D$11:$E$14,2,FALSE),"")</f>
        <v/>
      </c>
      <c r="O89" s="193"/>
      <c r="P89" s="202"/>
      <c r="Q89" s="203"/>
      <c r="R89" s="202"/>
      <c r="S89" s="203"/>
      <c r="T89" s="195"/>
      <c r="U89" s="195"/>
      <c r="V89" s="195"/>
      <c r="W89" s="195"/>
      <c r="X89" s="195"/>
      <c r="Y89" s="195"/>
      <c r="Z89" s="195"/>
      <c r="AA89" s="212">
        <f t="shared" si="9"/>
        <v>0</v>
      </c>
      <c r="AB89" s="195"/>
      <c r="AC89" s="195"/>
      <c r="AD89" s="195"/>
      <c r="AE89" s="195"/>
      <c r="AF89" s="211">
        <f t="shared" si="10"/>
        <v>0</v>
      </c>
      <c r="AG89" s="195"/>
      <c r="AH89" s="195"/>
      <c r="AI89" s="195"/>
      <c r="AJ89" s="195"/>
      <c r="AK89" s="212">
        <f t="shared" si="11"/>
        <v>0</v>
      </c>
      <c r="AM89" s="47">
        <f t="shared" si="12"/>
        <v>0</v>
      </c>
      <c r="AN89" s="47">
        <f t="shared" si="13"/>
        <v>0</v>
      </c>
      <c r="AO89" s="47">
        <f t="shared" si="14"/>
        <v>0</v>
      </c>
      <c r="AP89" s="1" t="str">
        <f t="shared" si="15"/>
        <v>B</v>
      </c>
    </row>
    <row r="90" spans="1:42" x14ac:dyDescent="0.15">
      <c r="A90" s="117">
        <v>81</v>
      </c>
      <c r="B90" s="358" t="str">
        <f t="shared" si="8"/>
        <v/>
      </c>
      <c r="C90" s="200"/>
      <c r="D90" s="200"/>
      <c r="E90" s="200"/>
      <c r="F90" s="200"/>
      <c r="G90" s="200"/>
      <c r="H90" s="201"/>
      <c r="I90" s="201"/>
      <c r="J90" s="200"/>
      <c r="K90" s="204"/>
      <c r="L90" s="200"/>
      <c r="M90" s="200"/>
      <c r="N90" s="195" t="str">
        <f>IF(M90&lt;&gt;"",VLOOKUP(M90,paramètres!$D$11:$E$14,2,FALSE),"")</f>
        <v/>
      </c>
      <c r="O90" s="193"/>
      <c r="P90" s="202"/>
      <c r="Q90" s="203"/>
      <c r="R90" s="202"/>
      <c r="S90" s="203"/>
      <c r="T90" s="195"/>
      <c r="U90" s="195"/>
      <c r="V90" s="195"/>
      <c r="W90" s="195"/>
      <c r="X90" s="195"/>
      <c r="Y90" s="195"/>
      <c r="Z90" s="195"/>
      <c r="AA90" s="212">
        <f t="shared" si="9"/>
        <v>0</v>
      </c>
      <c r="AB90" s="195"/>
      <c r="AC90" s="195"/>
      <c r="AD90" s="195"/>
      <c r="AE90" s="195"/>
      <c r="AF90" s="211">
        <f t="shared" si="10"/>
        <v>0</v>
      </c>
      <c r="AG90" s="195"/>
      <c r="AH90" s="195"/>
      <c r="AI90" s="195"/>
      <c r="AJ90" s="195"/>
      <c r="AK90" s="212">
        <f t="shared" si="11"/>
        <v>0</v>
      </c>
      <c r="AM90" s="47">
        <f t="shared" si="12"/>
        <v>0</v>
      </c>
      <c r="AN90" s="47">
        <f t="shared" si="13"/>
        <v>0</v>
      </c>
      <c r="AO90" s="47">
        <f t="shared" si="14"/>
        <v>0</v>
      </c>
      <c r="AP90" s="1" t="str">
        <f t="shared" si="15"/>
        <v>B</v>
      </c>
    </row>
    <row r="91" spans="1:42" x14ac:dyDescent="0.15">
      <c r="A91" s="117">
        <v>82</v>
      </c>
      <c r="B91" s="358" t="str">
        <f t="shared" si="8"/>
        <v/>
      </c>
      <c r="C91" s="200"/>
      <c r="D91" s="200"/>
      <c r="E91" s="200"/>
      <c r="F91" s="200"/>
      <c r="G91" s="200"/>
      <c r="H91" s="201"/>
      <c r="I91" s="201"/>
      <c r="J91" s="200"/>
      <c r="K91" s="204"/>
      <c r="L91" s="200"/>
      <c r="M91" s="200"/>
      <c r="N91" s="195" t="str">
        <f>IF(M91&lt;&gt;"",VLOOKUP(M91,paramètres!$D$11:$E$14,2,FALSE),"")</f>
        <v/>
      </c>
      <c r="O91" s="193"/>
      <c r="P91" s="202"/>
      <c r="Q91" s="203"/>
      <c r="R91" s="202"/>
      <c r="S91" s="203"/>
      <c r="T91" s="195"/>
      <c r="U91" s="195"/>
      <c r="V91" s="195"/>
      <c r="W91" s="195"/>
      <c r="X91" s="195"/>
      <c r="Y91" s="195"/>
      <c r="Z91" s="195"/>
      <c r="AA91" s="212">
        <f t="shared" si="9"/>
        <v>0</v>
      </c>
      <c r="AB91" s="195"/>
      <c r="AC91" s="195"/>
      <c r="AD91" s="195"/>
      <c r="AE91" s="195"/>
      <c r="AF91" s="211">
        <f t="shared" si="10"/>
        <v>0</v>
      </c>
      <c r="AG91" s="195"/>
      <c r="AH91" s="195"/>
      <c r="AI91" s="195"/>
      <c r="AJ91" s="195"/>
      <c r="AK91" s="212">
        <f t="shared" si="11"/>
        <v>0</v>
      </c>
      <c r="AM91" s="47">
        <f t="shared" si="12"/>
        <v>0</v>
      </c>
      <c r="AN91" s="47">
        <f t="shared" si="13"/>
        <v>0</v>
      </c>
      <c r="AO91" s="47">
        <f t="shared" si="14"/>
        <v>0</v>
      </c>
      <c r="AP91" s="1" t="str">
        <f t="shared" si="15"/>
        <v>B</v>
      </c>
    </row>
    <row r="92" spans="1:42" x14ac:dyDescent="0.15">
      <c r="A92" s="117">
        <v>83</v>
      </c>
      <c r="B92" s="358" t="str">
        <f t="shared" si="8"/>
        <v/>
      </c>
      <c r="C92" s="200"/>
      <c r="D92" s="200"/>
      <c r="E92" s="200"/>
      <c r="F92" s="200"/>
      <c r="G92" s="200"/>
      <c r="H92" s="201"/>
      <c r="I92" s="201"/>
      <c r="J92" s="200"/>
      <c r="K92" s="204"/>
      <c r="L92" s="200"/>
      <c r="M92" s="200"/>
      <c r="N92" s="195" t="str">
        <f>IF(M92&lt;&gt;"",VLOOKUP(M92,paramètres!$D$11:$E$14,2,FALSE),"")</f>
        <v/>
      </c>
      <c r="O92" s="193"/>
      <c r="P92" s="202"/>
      <c r="Q92" s="203"/>
      <c r="R92" s="202"/>
      <c r="S92" s="203"/>
      <c r="T92" s="195"/>
      <c r="U92" s="195"/>
      <c r="V92" s="195"/>
      <c r="W92" s="195"/>
      <c r="X92" s="195"/>
      <c r="Y92" s="195"/>
      <c r="Z92" s="195"/>
      <c r="AA92" s="212">
        <f t="shared" si="9"/>
        <v>0</v>
      </c>
      <c r="AB92" s="195"/>
      <c r="AC92" s="195"/>
      <c r="AD92" s="195"/>
      <c r="AE92" s="195"/>
      <c r="AF92" s="211">
        <f t="shared" si="10"/>
        <v>0</v>
      </c>
      <c r="AG92" s="195"/>
      <c r="AH92" s="195"/>
      <c r="AI92" s="195"/>
      <c r="AJ92" s="195"/>
      <c r="AK92" s="212">
        <f t="shared" si="11"/>
        <v>0</v>
      </c>
      <c r="AM92" s="47">
        <f t="shared" si="12"/>
        <v>0</v>
      </c>
      <c r="AN92" s="47">
        <f t="shared" si="13"/>
        <v>0</v>
      </c>
      <c r="AO92" s="47">
        <f t="shared" si="14"/>
        <v>0</v>
      </c>
      <c r="AP92" s="1" t="str">
        <f t="shared" si="15"/>
        <v>B</v>
      </c>
    </row>
    <row r="93" spans="1:42" x14ac:dyDescent="0.15">
      <c r="A93" s="117">
        <v>84</v>
      </c>
      <c r="B93" s="358" t="str">
        <f t="shared" si="8"/>
        <v/>
      </c>
      <c r="C93" s="200"/>
      <c r="D93" s="200"/>
      <c r="E93" s="200"/>
      <c r="F93" s="200"/>
      <c r="G93" s="200"/>
      <c r="H93" s="201"/>
      <c r="I93" s="201"/>
      <c r="J93" s="200"/>
      <c r="K93" s="204"/>
      <c r="L93" s="200"/>
      <c r="M93" s="200"/>
      <c r="N93" s="195" t="str">
        <f>IF(M93&lt;&gt;"",VLOOKUP(M93,paramètres!$D$11:$E$14,2,FALSE),"")</f>
        <v/>
      </c>
      <c r="O93" s="193"/>
      <c r="P93" s="202"/>
      <c r="Q93" s="203"/>
      <c r="R93" s="202"/>
      <c r="S93" s="203"/>
      <c r="T93" s="195"/>
      <c r="U93" s="195"/>
      <c r="V93" s="195"/>
      <c r="W93" s="195"/>
      <c r="X93" s="195"/>
      <c r="Y93" s="195"/>
      <c r="Z93" s="195"/>
      <c r="AA93" s="212">
        <f t="shared" si="9"/>
        <v>0</v>
      </c>
      <c r="AB93" s="195"/>
      <c r="AC93" s="195"/>
      <c r="AD93" s="195"/>
      <c r="AE93" s="195"/>
      <c r="AF93" s="211">
        <f t="shared" si="10"/>
        <v>0</v>
      </c>
      <c r="AG93" s="195"/>
      <c r="AH93" s="195"/>
      <c r="AI93" s="195"/>
      <c r="AJ93" s="195"/>
      <c r="AK93" s="212">
        <f t="shared" si="11"/>
        <v>0</v>
      </c>
      <c r="AM93" s="47">
        <f t="shared" si="12"/>
        <v>0</v>
      </c>
      <c r="AN93" s="47">
        <f t="shared" si="13"/>
        <v>0</v>
      </c>
      <c r="AO93" s="47">
        <f t="shared" si="14"/>
        <v>0</v>
      </c>
      <c r="AP93" s="1" t="str">
        <f t="shared" si="15"/>
        <v>B</v>
      </c>
    </row>
    <row r="94" spans="1:42" x14ac:dyDescent="0.15">
      <c r="A94" s="117">
        <v>85</v>
      </c>
      <c r="B94" s="358" t="str">
        <f t="shared" si="8"/>
        <v/>
      </c>
      <c r="C94" s="200"/>
      <c r="D94" s="200"/>
      <c r="E94" s="200"/>
      <c r="F94" s="200"/>
      <c r="G94" s="200"/>
      <c r="H94" s="201"/>
      <c r="I94" s="201"/>
      <c r="J94" s="200"/>
      <c r="K94" s="204"/>
      <c r="L94" s="200"/>
      <c r="M94" s="200"/>
      <c r="N94" s="195" t="str">
        <f>IF(M94&lt;&gt;"",VLOOKUP(M94,paramètres!$D$11:$E$14,2,FALSE),"")</f>
        <v/>
      </c>
      <c r="O94" s="193"/>
      <c r="P94" s="202"/>
      <c r="Q94" s="203"/>
      <c r="R94" s="202"/>
      <c r="S94" s="203"/>
      <c r="T94" s="195"/>
      <c r="U94" s="195"/>
      <c r="V94" s="195"/>
      <c r="W94" s="195"/>
      <c r="X94" s="195"/>
      <c r="Y94" s="195"/>
      <c r="Z94" s="195"/>
      <c r="AA94" s="212">
        <f t="shared" si="9"/>
        <v>0</v>
      </c>
      <c r="AB94" s="195"/>
      <c r="AC94" s="195"/>
      <c r="AD94" s="195"/>
      <c r="AE94" s="195"/>
      <c r="AF94" s="211">
        <f t="shared" si="10"/>
        <v>0</v>
      </c>
      <c r="AG94" s="195"/>
      <c r="AH94" s="195"/>
      <c r="AI94" s="195"/>
      <c r="AJ94" s="195"/>
      <c r="AK94" s="212">
        <f t="shared" si="11"/>
        <v>0</v>
      </c>
      <c r="AM94" s="47">
        <f t="shared" si="12"/>
        <v>0</v>
      </c>
      <c r="AN94" s="47">
        <f t="shared" si="13"/>
        <v>0</v>
      </c>
      <c r="AO94" s="47">
        <f t="shared" si="14"/>
        <v>0</v>
      </c>
      <c r="AP94" s="1" t="str">
        <f t="shared" si="15"/>
        <v>B</v>
      </c>
    </row>
    <row r="95" spans="1:42" x14ac:dyDescent="0.15">
      <c r="A95" s="117">
        <v>86</v>
      </c>
      <c r="B95" s="358" t="str">
        <f t="shared" si="8"/>
        <v/>
      </c>
      <c r="C95" s="200"/>
      <c r="D95" s="200"/>
      <c r="E95" s="200"/>
      <c r="F95" s="200"/>
      <c r="G95" s="200"/>
      <c r="H95" s="201"/>
      <c r="I95" s="201"/>
      <c r="J95" s="200"/>
      <c r="K95" s="204"/>
      <c r="L95" s="200"/>
      <c r="M95" s="200"/>
      <c r="N95" s="195" t="str">
        <f>IF(M95&lt;&gt;"",VLOOKUP(M95,paramètres!$D$11:$E$14,2,FALSE),"")</f>
        <v/>
      </c>
      <c r="O95" s="193"/>
      <c r="P95" s="202"/>
      <c r="Q95" s="203"/>
      <c r="R95" s="202"/>
      <c r="S95" s="203"/>
      <c r="T95" s="195"/>
      <c r="U95" s="195"/>
      <c r="V95" s="195"/>
      <c r="W95" s="195"/>
      <c r="X95" s="195"/>
      <c r="Y95" s="195"/>
      <c r="Z95" s="195"/>
      <c r="AA95" s="212">
        <f t="shared" si="9"/>
        <v>0</v>
      </c>
      <c r="AB95" s="195"/>
      <c r="AC95" s="195"/>
      <c r="AD95" s="195"/>
      <c r="AE95" s="195"/>
      <c r="AF95" s="211">
        <f t="shared" si="10"/>
        <v>0</v>
      </c>
      <c r="AG95" s="195"/>
      <c r="AH95" s="195"/>
      <c r="AI95" s="195"/>
      <c r="AJ95" s="195"/>
      <c r="AK95" s="212">
        <f t="shared" si="11"/>
        <v>0</v>
      </c>
      <c r="AM95" s="47">
        <f t="shared" si="12"/>
        <v>0</v>
      </c>
      <c r="AN95" s="47">
        <f t="shared" si="13"/>
        <v>0</v>
      </c>
      <c r="AO95" s="47">
        <f t="shared" si="14"/>
        <v>0</v>
      </c>
      <c r="AP95" s="1" t="str">
        <f t="shared" si="15"/>
        <v>B</v>
      </c>
    </row>
    <row r="96" spans="1:42" x14ac:dyDescent="0.15">
      <c r="A96" s="117">
        <v>87</v>
      </c>
      <c r="B96" s="358" t="str">
        <f t="shared" si="8"/>
        <v/>
      </c>
      <c r="C96" s="200"/>
      <c r="D96" s="200"/>
      <c r="E96" s="200"/>
      <c r="F96" s="200"/>
      <c r="G96" s="200"/>
      <c r="H96" s="201"/>
      <c r="I96" s="201"/>
      <c r="J96" s="200"/>
      <c r="K96" s="204"/>
      <c r="L96" s="200"/>
      <c r="M96" s="200"/>
      <c r="N96" s="195" t="str">
        <f>IF(M96&lt;&gt;"",VLOOKUP(M96,paramètres!$D$11:$E$14,2,FALSE),"")</f>
        <v/>
      </c>
      <c r="O96" s="193"/>
      <c r="P96" s="202"/>
      <c r="Q96" s="203"/>
      <c r="R96" s="202"/>
      <c r="S96" s="203"/>
      <c r="T96" s="195"/>
      <c r="U96" s="195"/>
      <c r="V96" s="195"/>
      <c r="W96" s="195"/>
      <c r="X96" s="195"/>
      <c r="Y96" s="195"/>
      <c r="Z96" s="195"/>
      <c r="AA96" s="212">
        <f t="shared" si="9"/>
        <v>0</v>
      </c>
      <c r="AB96" s="195"/>
      <c r="AC96" s="195"/>
      <c r="AD96" s="195"/>
      <c r="AE96" s="195"/>
      <c r="AF96" s="211">
        <f t="shared" si="10"/>
        <v>0</v>
      </c>
      <c r="AG96" s="195"/>
      <c r="AH96" s="195"/>
      <c r="AI96" s="195"/>
      <c r="AJ96" s="195"/>
      <c r="AK96" s="212">
        <f t="shared" si="11"/>
        <v>0</v>
      </c>
      <c r="AM96" s="47">
        <f t="shared" si="12"/>
        <v>0</v>
      </c>
      <c r="AN96" s="47">
        <f t="shared" si="13"/>
        <v>0</v>
      </c>
      <c r="AO96" s="47">
        <f t="shared" si="14"/>
        <v>0</v>
      </c>
      <c r="AP96" s="1" t="str">
        <f t="shared" si="15"/>
        <v>B</v>
      </c>
    </row>
    <row r="97" spans="1:42" x14ac:dyDescent="0.15">
      <c r="A97" s="117">
        <v>88</v>
      </c>
      <c r="B97" s="358" t="str">
        <f t="shared" si="8"/>
        <v/>
      </c>
      <c r="C97" s="200"/>
      <c r="D97" s="200"/>
      <c r="E97" s="200"/>
      <c r="F97" s="200"/>
      <c r="G97" s="200"/>
      <c r="H97" s="201"/>
      <c r="I97" s="201"/>
      <c r="J97" s="200"/>
      <c r="K97" s="204"/>
      <c r="L97" s="200"/>
      <c r="M97" s="200"/>
      <c r="N97" s="195" t="str">
        <f>IF(M97&lt;&gt;"",VLOOKUP(M97,paramètres!$D$11:$E$14,2,FALSE),"")</f>
        <v/>
      </c>
      <c r="O97" s="193"/>
      <c r="P97" s="202"/>
      <c r="Q97" s="203"/>
      <c r="R97" s="202"/>
      <c r="S97" s="203"/>
      <c r="T97" s="195"/>
      <c r="U97" s="195"/>
      <c r="V97" s="195"/>
      <c r="W97" s="195"/>
      <c r="X97" s="195"/>
      <c r="Y97" s="195"/>
      <c r="Z97" s="195"/>
      <c r="AA97" s="212">
        <f t="shared" si="9"/>
        <v>0</v>
      </c>
      <c r="AB97" s="195"/>
      <c r="AC97" s="195"/>
      <c r="AD97" s="195"/>
      <c r="AE97" s="195"/>
      <c r="AF97" s="211">
        <f t="shared" si="10"/>
        <v>0</v>
      </c>
      <c r="AG97" s="195"/>
      <c r="AH97" s="195"/>
      <c r="AI97" s="195"/>
      <c r="AJ97" s="195"/>
      <c r="AK97" s="212">
        <f t="shared" si="11"/>
        <v>0</v>
      </c>
      <c r="AM97" s="47">
        <f t="shared" si="12"/>
        <v>0</v>
      </c>
      <c r="AN97" s="47">
        <f t="shared" si="13"/>
        <v>0</v>
      </c>
      <c r="AO97" s="47">
        <f t="shared" si="14"/>
        <v>0</v>
      </c>
      <c r="AP97" s="1" t="str">
        <f t="shared" si="15"/>
        <v>B</v>
      </c>
    </row>
    <row r="98" spans="1:42" x14ac:dyDescent="0.15">
      <c r="A98" s="117">
        <v>89</v>
      </c>
      <c r="B98" s="358" t="str">
        <f t="shared" si="8"/>
        <v/>
      </c>
      <c r="C98" s="200"/>
      <c r="D98" s="200"/>
      <c r="E98" s="200"/>
      <c r="F98" s="200"/>
      <c r="G98" s="200"/>
      <c r="H98" s="201"/>
      <c r="I98" s="201"/>
      <c r="J98" s="201"/>
      <c r="K98" s="204"/>
      <c r="L98" s="201"/>
      <c r="M98" s="201"/>
      <c r="N98" s="195" t="str">
        <f>IF(M98&lt;&gt;"",VLOOKUP(M98,paramètres!$D$11:$E$14,2,FALSE),"")</f>
        <v/>
      </c>
      <c r="O98" s="193"/>
      <c r="P98" s="202"/>
      <c r="Q98" s="203"/>
      <c r="R98" s="202"/>
      <c r="S98" s="203"/>
      <c r="T98" s="195"/>
      <c r="U98" s="195"/>
      <c r="V98" s="195"/>
      <c r="W98" s="195"/>
      <c r="X98" s="195"/>
      <c r="Y98" s="195"/>
      <c r="Z98" s="195"/>
      <c r="AA98" s="212">
        <f t="shared" si="9"/>
        <v>0</v>
      </c>
      <c r="AB98" s="195"/>
      <c r="AC98" s="195"/>
      <c r="AD98" s="195"/>
      <c r="AE98" s="195"/>
      <c r="AF98" s="211">
        <f t="shared" si="10"/>
        <v>0</v>
      </c>
      <c r="AG98" s="195"/>
      <c r="AH98" s="195"/>
      <c r="AI98" s="195"/>
      <c r="AJ98" s="195"/>
      <c r="AK98" s="212">
        <f t="shared" si="11"/>
        <v>0</v>
      </c>
      <c r="AM98" s="47">
        <f t="shared" si="12"/>
        <v>0</v>
      </c>
      <c r="AN98" s="47">
        <f t="shared" si="13"/>
        <v>0</v>
      </c>
      <c r="AO98" s="47">
        <f t="shared" si="14"/>
        <v>0</v>
      </c>
      <c r="AP98" s="1" t="str">
        <f t="shared" si="15"/>
        <v>B</v>
      </c>
    </row>
    <row r="99" spans="1:42" x14ac:dyDescent="0.15">
      <c r="A99" s="117">
        <v>90</v>
      </c>
      <c r="B99" s="358" t="str">
        <f t="shared" si="8"/>
        <v/>
      </c>
      <c r="C99" s="200"/>
      <c r="D99" s="200"/>
      <c r="E99" s="200"/>
      <c r="F99" s="200"/>
      <c r="G99" s="200"/>
      <c r="H99" s="201"/>
      <c r="I99" s="201"/>
      <c r="J99" s="201"/>
      <c r="K99" s="204"/>
      <c r="L99" s="201"/>
      <c r="M99" s="201"/>
      <c r="N99" s="195" t="str">
        <f>IF(M99&lt;&gt;"",VLOOKUP(M99,paramètres!$D$11:$E$14,2,FALSE),"")</f>
        <v/>
      </c>
      <c r="O99" s="193"/>
      <c r="P99" s="202"/>
      <c r="Q99" s="203"/>
      <c r="R99" s="202"/>
      <c r="S99" s="203"/>
      <c r="T99" s="195"/>
      <c r="U99" s="195"/>
      <c r="V99" s="195"/>
      <c r="W99" s="195"/>
      <c r="X99" s="195"/>
      <c r="Y99" s="195"/>
      <c r="Z99" s="195"/>
      <c r="AA99" s="212">
        <f t="shared" si="9"/>
        <v>0</v>
      </c>
      <c r="AB99" s="195"/>
      <c r="AC99" s="195"/>
      <c r="AD99" s="195"/>
      <c r="AE99" s="195"/>
      <c r="AF99" s="211">
        <f t="shared" si="10"/>
        <v>0</v>
      </c>
      <c r="AG99" s="195"/>
      <c r="AH99" s="195"/>
      <c r="AI99" s="195"/>
      <c r="AJ99" s="195"/>
      <c r="AK99" s="212">
        <f t="shared" si="11"/>
        <v>0</v>
      </c>
      <c r="AM99" s="47">
        <f t="shared" si="12"/>
        <v>0</v>
      </c>
      <c r="AN99" s="47">
        <f t="shared" si="13"/>
        <v>0</v>
      </c>
      <c r="AO99" s="47">
        <f t="shared" si="14"/>
        <v>0</v>
      </c>
      <c r="AP99" s="1" t="str">
        <f t="shared" si="15"/>
        <v>B</v>
      </c>
    </row>
    <row r="100" spans="1:42" x14ac:dyDescent="0.15">
      <c r="A100" s="117">
        <v>91</v>
      </c>
      <c r="B100" s="358" t="str">
        <f t="shared" si="8"/>
        <v/>
      </c>
      <c r="C100" s="200"/>
      <c r="D100" s="200"/>
      <c r="E100" s="200"/>
      <c r="F100" s="200"/>
      <c r="G100" s="200"/>
      <c r="H100" s="201"/>
      <c r="I100" s="201"/>
      <c r="J100" s="201"/>
      <c r="K100" s="204"/>
      <c r="L100" s="201"/>
      <c r="M100" s="201"/>
      <c r="N100" s="195" t="str">
        <f>IF(M100&lt;&gt;"",VLOOKUP(M100,paramètres!$D$11:$E$14,2,FALSE),"")</f>
        <v/>
      </c>
      <c r="O100" s="193"/>
      <c r="P100" s="202"/>
      <c r="Q100" s="203"/>
      <c r="R100" s="202"/>
      <c r="S100" s="203"/>
      <c r="T100" s="195"/>
      <c r="U100" s="195"/>
      <c r="V100" s="195"/>
      <c r="W100" s="195"/>
      <c r="X100" s="195"/>
      <c r="Y100" s="195"/>
      <c r="Z100" s="195"/>
      <c r="AA100" s="212">
        <f t="shared" si="9"/>
        <v>0</v>
      </c>
      <c r="AB100" s="195"/>
      <c r="AC100" s="195"/>
      <c r="AD100" s="195"/>
      <c r="AE100" s="195"/>
      <c r="AF100" s="211">
        <f t="shared" si="10"/>
        <v>0</v>
      </c>
      <c r="AG100" s="195"/>
      <c r="AH100" s="195"/>
      <c r="AI100" s="195"/>
      <c r="AJ100" s="195"/>
      <c r="AK100" s="212">
        <f t="shared" si="11"/>
        <v>0</v>
      </c>
      <c r="AM100" s="47">
        <f t="shared" si="12"/>
        <v>0</v>
      </c>
      <c r="AN100" s="47">
        <f t="shared" si="13"/>
        <v>0</v>
      </c>
      <c r="AO100" s="47">
        <f t="shared" si="14"/>
        <v>0</v>
      </c>
      <c r="AP100" s="1" t="str">
        <f t="shared" si="15"/>
        <v>B</v>
      </c>
    </row>
    <row r="101" spans="1:42" x14ac:dyDescent="0.15">
      <c r="A101" s="117">
        <v>92</v>
      </c>
      <c r="B101" s="358" t="str">
        <f t="shared" si="8"/>
        <v/>
      </c>
      <c r="C101" s="200"/>
      <c r="D101" s="200"/>
      <c r="E101" s="200"/>
      <c r="F101" s="200"/>
      <c r="G101" s="200"/>
      <c r="H101" s="201"/>
      <c r="I101" s="201"/>
      <c r="J101" s="201"/>
      <c r="K101" s="204"/>
      <c r="L101" s="201"/>
      <c r="M101" s="201"/>
      <c r="N101" s="195" t="str">
        <f>IF(M101&lt;&gt;"",VLOOKUP(M101,paramètres!$D$11:$E$14,2,FALSE),"")</f>
        <v/>
      </c>
      <c r="O101" s="193"/>
      <c r="P101" s="202"/>
      <c r="Q101" s="203"/>
      <c r="R101" s="202"/>
      <c r="S101" s="203"/>
      <c r="T101" s="195"/>
      <c r="U101" s="195"/>
      <c r="V101" s="195"/>
      <c r="W101" s="195"/>
      <c r="X101" s="195"/>
      <c r="Y101" s="195"/>
      <c r="Z101" s="195"/>
      <c r="AA101" s="212">
        <f t="shared" si="9"/>
        <v>0</v>
      </c>
      <c r="AB101" s="195"/>
      <c r="AC101" s="195"/>
      <c r="AD101" s="195"/>
      <c r="AE101" s="195"/>
      <c r="AF101" s="211">
        <f t="shared" si="10"/>
        <v>0</v>
      </c>
      <c r="AG101" s="195"/>
      <c r="AH101" s="195"/>
      <c r="AI101" s="195"/>
      <c r="AJ101" s="195"/>
      <c r="AK101" s="212">
        <f t="shared" si="11"/>
        <v>0</v>
      </c>
      <c r="AM101" s="47">
        <f t="shared" si="12"/>
        <v>0</v>
      </c>
      <c r="AN101" s="47">
        <f t="shared" si="13"/>
        <v>0</v>
      </c>
      <c r="AO101" s="47">
        <f t="shared" si="14"/>
        <v>0</v>
      </c>
      <c r="AP101" s="1" t="str">
        <f t="shared" si="15"/>
        <v>B</v>
      </c>
    </row>
    <row r="102" spans="1:42" x14ac:dyDescent="0.15">
      <c r="A102" s="117">
        <v>93</v>
      </c>
      <c r="B102" s="358" t="str">
        <f t="shared" si="8"/>
        <v/>
      </c>
      <c r="C102" s="200"/>
      <c r="D102" s="200"/>
      <c r="E102" s="200"/>
      <c r="F102" s="200"/>
      <c r="G102" s="200"/>
      <c r="H102" s="201"/>
      <c r="I102" s="201"/>
      <c r="J102" s="201"/>
      <c r="K102" s="204"/>
      <c r="L102" s="201"/>
      <c r="M102" s="201"/>
      <c r="N102" s="195" t="str">
        <f>IF(M102&lt;&gt;"",VLOOKUP(M102,paramètres!$D$11:$E$14,2,FALSE),"")</f>
        <v/>
      </c>
      <c r="O102" s="193"/>
      <c r="P102" s="202"/>
      <c r="Q102" s="203"/>
      <c r="R102" s="202"/>
      <c r="S102" s="203"/>
      <c r="T102" s="195"/>
      <c r="U102" s="195"/>
      <c r="V102" s="195"/>
      <c r="W102" s="195"/>
      <c r="X102" s="195"/>
      <c r="Y102" s="195"/>
      <c r="Z102" s="195"/>
      <c r="AA102" s="212">
        <f t="shared" si="9"/>
        <v>0</v>
      </c>
      <c r="AB102" s="195"/>
      <c r="AC102" s="195"/>
      <c r="AD102" s="195"/>
      <c r="AE102" s="195"/>
      <c r="AF102" s="211">
        <f t="shared" si="10"/>
        <v>0</v>
      </c>
      <c r="AG102" s="195"/>
      <c r="AH102" s="195"/>
      <c r="AI102" s="195"/>
      <c r="AJ102" s="195"/>
      <c r="AK102" s="212">
        <f t="shared" si="11"/>
        <v>0</v>
      </c>
      <c r="AM102" s="47">
        <f t="shared" si="12"/>
        <v>0</v>
      </c>
      <c r="AN102" s="47">
        <f t="shared" si="13"/>
        <v>0</v>
      </c>
      <c r="AO102" s="47">
        <f t="shared" si="14"/>
        <v>0</v>
      </c>
      <c r="AP102" s="1" t="str">
        <f t="shared" si="15"/>
        <v>B</v>
      </c>
    </row>
    <row r="103" spans="1:42" x14ac:dyDescent="0.15">
      <c r="A103" s="117">
        <v>94</v>
      </c>
      <c r="B103" s="358" t="str">
        <f t="shared" si="8"/>
        <v/>
      </c>
      <c r="C103" s="200"/>
      <c r="D103" s="200"/>
      <c r="E103" s="200"/>
      <c r="F103" s="200"/>
      <c r="G103" s="200"/>
      <c r="H103" s="201"/>
      <c r="I103" s="201"/>
      <c r="J103" s="201"/>
      <c r="K103" s="204"/>
      <c r="L103" s="201"/>
      <c r="M103" s="201"/>
      <c r="N103" s="195" t="str">
        <f>IF(M103&lt;&gt;"",VLOOKUP(M103,paramètres!$D$11:$E$14,2,FALSE),"")</f>
        <v/>
      </c>
      <c r="O103" s="193"/>
      <c r="P103" s="202"/>
      <c r="Q103" s="203"/>
      <c r="R103" s="202"/>
      <c r="S103" s="203"/>
      <c r="T103" s="195"/>
      <c r="U103" s="195"/>
      <c r="V103" s="195"/>
      <c r="W103" s="195"/>
      <c r="X103" s="195"/>
      <c r="Y103" s="195"/>
      <c r="Z103" s="195"/>
      <c r="AA103" s="212">
        <f t="shared" si="9"/>
        <v>0</v>
      </c>
      <c r="AB103" s="195"/>
      <c r="AC103" s="195"/>
      <c r="AD103" s="195"/>
      <c r="AE103" s="195"/>
      <c r="AF103" s="211">
        <f t="shared" si="10"/>
        <v>0</v>
      </c>
      <c r="AG103" s="195"/>
      <c r="AH103" s="195"/>
      <c r="AI103" s="195"/>
      <c r="AJ103" s="195"/>
      <c r="AK103" s="212">
        <f t="shared" si="11"/>
        <v>0</v>
      </c>
      <c r="AM103" s="47">
        <f t="shared" si="12"/>
        <v>0</v>
      </c>
      <c r="AN103" s="47">
        <f t="shared" si="13"/>
        <v>0</v>
      </c>
      <c r="AO103" s="47">
        <f t="shared" si="14"/>
        <v>0</v>
      </c>
      <c r="AP103" s="1" t="str">
        <f t="shared" si="15"/>
        <v>B</v>
      </c>
    </row>
    <row r="104" spans="1:42" x14ac:dyDescent="0.15">
      <c r="A104" s="117">
        <v>95</v>
      </c>
      <c r="B104" s="358" t="str">
        <f t="shared" si="8"/>
        <v/>
      </c>
      <c r="C104" s="200"/>
      <c r="D104" s="200"/>
      <c r="E104" s="200"/>
      <c r="F104" s="200"/>
      <c r="G104" s="200"/>
      <c r="H104" s="201"/>
      <c r="I104" s="201"/>
      <c r="J104" s="201"/>
      <c r="K104" s="204"/>
      <c r="L104" s="201"/>
      <c r="M104" s="201"/>
      <c r="N104" s="195" t="str">
        <f>IF(M104&lt;&gt;"",VLOOKUP(M104,paramètres!$D$11:$E$14,2,FALSE),"")</f>
        <v/>
      </c>
      <c r="O104" s="193"/>
      <c r="P104" s="202"/>
      <c r="Q104" s="203"/>
      <c r="R104" s="202"/>
      <c r="S104" s="203"/>
      <c r="T104" s="195"/>
      <c r="U104" s="195"/>
      <c r="V104" s="195"/>
      <c r="W104" s="195"/>
      <c r="X104" s="195"/>
      <c r="Y104" s="195"/>
      <c r="Z104" s="195"/>
      <c r="AA104" s="212">
        <f t="shared" si="9"/>
        <v>0</v>
      </c>
      <c r="AB104" s="195"/>
      <c r="AC104" s="195"/>
      <c r="AD104" s="195"/>
      <c r="AE104" s="195"/>
      <c r="AF104" s="211">
        <f t="shared" si="10"/>
        <v>0</v>
      </c>
      <c r="AG104" s="195"/>
      <c r="AH104" s="195"/>
      <c r="AI104" s="195"/>
      <c r="AJ104" s="195"/>
      <c r="AK104" s="212">
        <f t="shared" si="11"/>
        <v>0</v>
      </c>
      <c r="AM104" s="47">
        <f t="shared" si="12"/>
        <v>0</v>
      </c>
      <c r="AN104" s="47">
        <f t="shared" si="13"/>
        <v>0</v>
      </c>
      <c r="AO104" s="47">
        <f t="shared" si="14"/>
        <v>0</v>
      </c>
      <c r="AP104" s="1" t="str">
        <f t="shared" si="15"/>
        <v>B</v>
      </c>
    </row>
    <row r="105" spans="1:42" x14ac:dyDescent="0.15">
      <c r="A105" s="117">
        <v>96</v>
      </c>
      <c r="B105" s="358" t="str">
        <f t="shared" si="8"/>
        <v/>
      </c>
      <c r="C105" s="200"/>
      <c r="D105" s="200"/>
      <c r="E105" s="200"/>
      <c r="F105" s="200"/>
      <c r="G105" s="200"/>
      <c r="H105" s="201"/>
      <c r="I105" s="201"/>
      <c r="J105" s="201"/>
      <c r="K105" s="204"/>
      <c r="L105" s="201"/>
      <c r="M105" s="201"/>
      <c r="N105" s="195" t="str">
        <f>IF(M105&lt;&gt;"",VLOOKUP(M105,paramètres!$D$11:$E$14,2,FALSE),"")</f>
        <v/>
      </c>
      <c r="O105" s="193"/>
      <c r="P105" s="202"/>
      <c r="Q105" s="203"/>
      <c r="R105" s="202"/>
      <c r="S105" s="203"/>
      <c r="T105" s="195"/>
      <c r="U105" s="195"/>
      <c r="V105" s="195"/>
      <c r="W105" s="195"/>
      <c r="X105" s="195"/>
      <c r="Y105" s="195"/>
      <c r="Z105" s="195"/>
      <c r="AA105" s="212">
        <f t="shared" si="9"/>
        <v>0</v>
      </c>
      <c r="AB105" s="195"/>
      <c r="AC105" s="195"/>
      <c r="AD105" s="195"/>
      <c r="AE105" s="195"/>
      <c r="AF105" s="211">
        <f t="shared" si="10"/>
        <v>0</v>
      </c>
      <c r="AG105" s="195"/>
      <c r="AH105" s="195"/>
      <c r="AI105" s="195"/>
      <c r="AJ105" s="195"/>
      <c r="AK105" s="212">
        <f t="shared" si="11"/>
        <v>0</v>
      </c>
      <c r="AM105" s="47">
        <f t="shared" si="12"/>
        <v>0</v>
      </c>
      <c r="AN105" s="47">
        <f t="shared" si="13"/>
        <v>0</v>
      </c>
      <c r="AO105" s="47">
        <f t="shared" si="14"/>
        <v>0</v>
      </c>
      <c r="AP105" s="1" t="str">
        <f t="shared" si="15"/>
        <v>B</v>
      </c>
    </row>
    <row r="106" spans="1:42" x14ac:dyDescent="0.15">
      <c r="A106" s="117">
        <v>97</v>
      </c>
      <c r="B106" s="358" t="str">
        <f t="shared" si="8"/>
        <v/>
      </c>
      <c r="C106" s="200"/>
      <c r="D106" s="200"/>
      <c r="E106" s="200"/>
      <c r="F106" s="200"/>
      <c r="G106" s="200"/>
      <c r="H106" s="201"/>
      <c r="I106" s="201"/>
      <c r="J106" s="201"/>
      <c r="K106" s="204"/>
      <c r="L106" s="201"/>
      <c r="M106" s="201"/>
      <c r="N106" s="195" t="str">
        <f>IF(M106&lt;&gt;"",VLOOKUP(M106,paramètres!$D$11:$E$14,2,FALSE),"")</f>
        <v/>
      </c>
      <c r="O106" s="193"/>
      <c r="P106" s="202"/>
      <c r="Q106" s="203"/>
      <c r="R106" s="202"/>
      <c r="S106" s="203"/>
      <c r="T106" s="195"/>
      <c r="U106" s="195"/>
      <c r="V106" s="195"/>
      <c r="W106" s="195"/>
      <c r="X106" s="195"/>
      <c r="Y106" s="195"/>
      <c r="Z106" s="195"/>
      <c r="AA106" s="212">
        <f t="shared" si="9"/>
        <v>0</v>
      </c>
      <c r="AB106" s="195"/>
      <c r="AC106" s="195"/>
      <c r="AD106" s="195"/>
      <c r="AE106" s="195"/>
      <c r="AF106" s="211">
        <f t="shared" si="10"/>
        <v>0</v>
      </c>
      <c r="AG106" s="195"/>
      <c r="AH106" s="195"/>
      <c r="AI106" s="195"/>
      <c r="AJ106" s="195"/>
      <c r="AK106" s="212">
        <f t="shared" si="11"/>
        <v>0</v>
      </c>
      <c r="AM106" s="47">
        <f t="shared" si="12"/>
        <v>0</v>
      </c>
      <c r="AN106" s="47">
        <f t="shared" si="13"/>
        <v>0</v>
      </c>
      <c r="AO106" s="47">
        <f t="shared" si="14"/>
        <v>0</v>
      </c>
      <c r="AP106" s="1" t="str">
        <f t="shared" si="15"/>
        <v>B</v>
      </c>
    </row>
    <row r="107" spans="1:42" x14ac:dyDescent="0.15">
      <c r="A107" s="117">
        <v>98</v>
      </c>
      <c r="B107" s="358" t="str">
        <f t="shared" si="8"/>
        <v/>
      </c>
      <c r="C107" s="200"/>
      <c r="D107" s="200"/>
      <c r="E107" s="200"/>
      <c r="F107" s="200"/>
      <c r="G107" s="200"/>
      <c r="H107" s="201"/>
      <c r="I107" s="201"/>
      <c r="J107" s="201"/>
      <c r="K107" s="204"/>
      <c r="L107" s="201"/>
      <c r="M107" s="201"/>
      <c r="N107" s="195" t="str">
        <f>IF(M107&lt;&gt;"",VLOOKUP(M107,paramètres!$D$11:$E$14,2,FALSE),"")</f>
        <v/>
      </c>
      <c r="O107" s="193"/>
      <c r="P107" s="202"/>
      <c r="Q107" s="203"/>
      <c r="R107" s="202"/>
      <c r="S107" s="203"/>
      <c r="T107" s="195"/>
      <c r="U107" s="195"/>
      <c r="V107" s="195"/>
      <c r="W107" s="195"/>
      <c r="X107" s="195"/>
      <c r="Y107" s="195"/>
      <c r="Z107" s="195"/>
      <c r="AA107" s="212">
        <f t="shared" si="9"/>
        <v>0</v>
      </c>
      <c r="AB107" s="195"/>
      <c r="AC107" s="195"/>
      <c r="AD107" s="195"/>
      <c r="AE107" s="195"/>
      <c r="AF107" s="211">
        <f t="shared" si="10"/>
        <v>0</v>
      </c>
      <c r="AG107" s="195"/>
      <c r="AH107" s="195"/>
      <c r="AI107" s="195"/>
      <c r="AJ107" s="195"/>
      <c r="AK107" s="212">
        <f t="shared" si="11"/>
        <v>0</v>
      </c>
      <c r="AM107" s="47">
        <f t="shared" si="12"/>
        <v>0</v>
      </c>
      <c r="AN107" s="47">
        <f t="shared" si="13"/>
        <v>0</v>
      </c>
      <c r="AO107" s="47">
        <f t="shared" si="14"/>
        <v>0</v>
      </c>
      <c r="AP107" s="1" t="str">
        <f t="shared" si="15"/>
        <v>B</v>
      </c>
    </row>
    <row r="108" spans="1:42" x14ac:dyDescent="0.15">
      <c r="A108" s="117">
        <v>99</v>
      </c>
      <c r="B108" s="358" t="str">
        <f t="shared" si="8"/>
        <v/>
      </c>
      <c r="C108" s="200"/>
      <c r="D108" s="200"/>
      <c r="E108" s="200"/>
      <c r="F108" s="200"/>
      <c r="G108" s="200"/>
      <c r="H108" s="201"/>
      <c r="I108" s="201"/>
      <c r="J108" s="201"/>
      <c r="K108" s="204"/>
      <c r="L108" s="201"/>
      <c r="M108" s="201"/>
      <c r="N108" s="195" t="str">
        <f>IF(M108&lt;&gt;"",VLOOKUP(M108,paramètres!$D$11:$E$14,2,FALSE),"")</f>
        <v/>
      </c>
      <c r="O108" s="193"/>
      <c r="P108" s="202"/>
      <c r="Q108" s="203"/>
      <c r="R108" s="202"/>
      <c r="S108" s="203"/>
      <c r="T108" s="195"/>
      <c r="U108" s="195"/>
      <c r="V108" s="195"/>
      <c r="W108" s="195"/>
      <c r="X108" s="195"/>
      <c r="Y108" s="195"/>
      <c r="Z108" s="195"/>
      <c r="AA108" s="212">
        <f t="shared" si="9"/>
        <v>0</v>
      </c>
      <c r="AB108" s="195"/>
      <c r="AC108" s="195"/>
      <c r="AD108" s="195"/>
      <c r="AE108" s="195"/>
      <c r="AF108" s="211">
        <f t="shared" si="10"/>
        <v>0</v>
      </c>
      <c r="AG108" s="195"/>
      <c r="AH108" s="195"/>
      <c r="AI108" s="195"/>
      <c r="AJ108" s="195"/>
      <c r="AK108" s="212">
        <f t="shared" si="11"/>
        <v>0</v>
      </c>
      <c r="AM108" s="47">
        <f t="shared" si="12"/>
        <v>0</v>
      </c>
      <c r="AN108" s="47">
        <f t="shared" si="13"/>
        <v>0</v>
      </c>
      <c r="AO108" s="47">
        <f t="shared" si="14"/>
        <v>0</v>
      </c>
      <c r="AP108" s="1" t="str">
        <f t="shared" si="15"/>
        <v>B</v>
      </c>
    </row>
    <row r="109" spans="1:42" x14ac:dyDescent="0.15">
      <c r="A109" s="117">
        <v>100</v>
      </c>
      <c r="B109" s="358" t="str">
        <f t="shared" si="8"/>
        <v/>
      </c>
      <c r="C109" s="200"/>
      <c r="D109" s="200"/>
      <c r="E109" s="200"/>
      <c r="F109" s="200"/>
      <c r="G109" s="200"/>
      <c r="H109" s="201"/>
      <c r="I109" s="201"/>
      <c r="J109" s="201"/>
      <c r="K109" s="204"/>
      <c r="L109" s="201"/>
      <c r="M109" s="201"/>
      <c r="N109" s="195" t="str">
        <f>IF(M109&lt;&gt;"",VLOOKUP(M109,paramètres!$D$11:$E$14,2,FALSE),"")</f>
        <v/>
      </c>
      <c r="O109" s="193"/>
      <c r="P109" s="202"/>
      <c r="Q109" s="203"/>
      <c r="R109" s="202"/>
      <c r="S109" s="203"/>
      <c r="T109" s="195"/>
      <c r="U109" s="195"/>
      <c r="V109" s="195"/>
      <c r="W109" s="195"/>
      <c r="X109" s="195"/>
      <c r="Y109" s="195"/>
      <c r="Z109" s="195"/>
      <c r="AA109" s="212">
        <f t="shared" si="9"/>
        <v>0</v>
      </c>
      <c r="AB109" s="195"/>
      <c r="AC109" s="195"/>
      <c r="AD109" s="195"/>
      <c r="AE109" s="195"/>
      <c r="AF109" s="211">
        <f t="shared" si="10"/>
        <v>0</v>
      </c>
      <c r="AG109" s="195"/>
      <c r="AH109" s="195"/>
      <c r="AI109" s="195"/>
      <c r="AJ109" s="195"/>
      <c r="AK109" s="212">
        <f t="shared" si="11"/>
        <v>0</v>
      </c>
      <c r="AM109" s="47">
        <f t="shared" si="12"/>
        <v>0</v>
      </c>
      <c r="AN109" s="47">
        <f t="shared" si="13"/>
        <v>0</v>
      </c>
      <c r="AO109" s="47">
        <f t="shared" si="14"/>
        <v>0</v>
      </c>
      <c r="AP109" s="1" t="str">
        <f t="shared" si="15"/>
        <v>B</v>
      </c>
    </row>
    <row r="110" spans="1:42" x14ac:dyDescent="0.15">
      <c r="A110" s="117">
        <v>101</v>
      </c>
      <c r="B110" s="358" t="str">
        <f t="shared" si="8"/>
        <v/>
      </c>
      <c r="C110" s="200"/>
      <c r="D110" s="200"/>
      <c r="E110" s="200"/>
      <c r="F110" s="200"/>
      <c r="G110" s="200"/>
      <c r="H110" s="201"/>
      <c r="I110" s="201"/>
      <c r="J110" s="201"/>
      <c r="K110" s="204"/>
      <c r="L110" s="201"/>
      <c r="M110" s="201"/>
      <c r="N110" s="195" t="str">
        <f>IF(M110&lt;&gt;"",VLOOKUP(M110,paramètres!$D$11:$E$14,2,FALSE),"")</f>
        <v/>
      </c>
      <c r="O110" s="193"/>
      <c r="P110" s="202"/>
      <c r="Q110" s="203"/>
      <c r="R110" s="202"/>
      <c r="S110" s="203"/>
      <c r="T110" s="195"/>
      <c r="U110" s="195"/>
      <c r="V110" s="195"/>
      <c r="W110" s="195"/>
      <c r="X110" s="195"/>
      <c r="Y110" s="195"/>
      <c r="Z110" s="195"/>
      <c r="AA110" s="212">
        <f t="shared" si="9"/>
        <v>0</v>
      </c>
      <c r="AB110" s="195"/>
      <c r="AC110" s="195"/>
      <c r="AD110" s="195"/>
      <c r="AE110" s="195"/>
      <c r="AF110" s="211">
        <f t="shared" si="10"/>
        <v>0</v>
      </c>
      <c r="AG110" s="195"/>
      <c r="AH110" s="195"/>
      <c r="AI110" s="195"/>
      <c r="AJ110" s="195"/>
      <c r="AK110" s="212">
        <f t="shared" si="11"/>
        <v>0</v>
      </c>
      <c r="AM110" s="47">
        <f t="shared" si="12"/>
        <v>0</v>
      </c>
      <c r="AN110" s="47">
        <f t="shared" si="13"/>
        <v>0</v>
      </c>
      <c r="AO110" s="47">
        <f t="shared" si="14"/>
        <v>0</v>
      </c>
      <c r="AP110" s="1" t="str">
        <f t="shared" si="15"/>
        <v>B</v>
      </c>
    </row>
    <row r="111" spans="1:42" x14ac:dyDescent="0.15">
      <c r="A111" s="117">
        <v>102</v>
      </c>
      <c r="B111" s="358" t="str">
        <f t="shared" si="8"/>
        <v/>
      </c>
      <c r="C111" s="200"/>
      <c r="D111" s="200"/>
      <c r="E111" s="200"/>
      <c r="F111" s="200"/>
      <c r="G111" s="200"/>
      <c r="H111" s="201"/>
      <c r="I111" s="201"/>
      <c r="J111" s="201"/>
      <c r="K111" s="204"/>
      <c r="L111" s="201"/>
      <c r="M111" s="201"/>
      <c r="N111" s="195" t="str">
        <f>IF(M111&lt;&gt;"",VLOOKUP(M111,paramètres!$D$11:$E$14,2,FALSE),"")</f>
        <v/>
      </c>
      <c r="O111" s="193"/>
      <c r="P111" s="202"/>
      <c r="Q111" s="203"/>
      <c r="R111" s="202"/>
      <c r="S111" s="203"/>
      <c r="T111" s="195"/>
      <c r="U111" s="195"/>
      <c r="V111" s="195"/>
      <c r="W111" s="195"/>
      <c r="X111" s="195"/>
      <c r="Y111" s="195"/>
      <c r="Z111" s="195"/>
      <c r="AA111" s="212">
        <f t="shared" si="9"/>
        <v>0</v>
      </c>
      <c r="AB111" s="195"/>
      <c r="AC111" s="195"/>
      <c r="AD111" s="195"/>
      <c r="AE111" s="195"/>
      <c r="AF111" s="211">
        <f t="shared" si="10"/>
        <v>0</v>
      </c>
      <c r="AG111" s="195"/>
      <c r="AH111" s="195"/>
      <c r="AI111" s="195"/>
      <c r="AJ111" s="195"/>
      <c r="AK111" s="212">
        <f t="shared" si="11"/>
        <v>0</v>
      </c>
      <c r="AM111" s="47">
        <f t="shared" si="12"/>
        <v>0</v>
      </c>
      <c r="AN111" s="47">
        <f t="shared" si="13"/>
        <v>0</v>
      </c>
      <c r="AO111" s="47">
        <f t="shared" si="14"/>
        <v>0</v>
      </c>
      <c r="AP111" s="1" t="str">
        <f t="shared" si="15"/>
        <v>B</v>
      </c>
    </row>
    <row r="112" spans="1:42" x14ac:dyDescent="0.15">
      <c r="A112" s="117">
        <v>103</v>
      </c>
      <c r="B112" s="358" t="str">
        <f t="shared" si="8"/>
        <v/>
      </c>
      <c r="C112" s="200"/>
      <c r="D112" s="200"/>
      <c r="E112" s="200"/>
      <c r="F112" s="200"/>
      <c r="G112" s="200"/>
      <c r="H112" s="201"/>
      <c r="I112" s="201"/>
      <c r="J112" s="201"/>
      <c r="K112" s="204"/>
      <c r="L112" s="201"/>
      <c r="M112" s="201"/>
      <c r="N112" s="195" t="str">
        <f>IF(M112&lt;&gt;"",VLOOKUP(M112,paramètres!$D$11:$E$14,2,FALSE),"")</f>
        <v/>
      </c>
      <c r="O112" s="193"/>
      <c r="P112" s="202"/>
      <c r="Q112" s="203"/>
      <c r="R112" s="202"/>
      <c r="S112" s="203"/>
      <c r="T112" s="195"/>
      <c r="U112" s="195"/>
      <c r="V112" s="195"/>
      <c r="W112" s="195"/>
      <c r="X112" s="195"/>
      <c r="Y112" s="195"/>
      <c r="Z112" s="195"/>
      <c r="AA112" s="212">
        <f t="shared" si="9"/>
        <v>0</v>
      </c>
      <c r="AB112" s="195"/>
      <c r="AC112" s="195"/>
      <c r="AD112" s="195"/>
      <c r="AE112" s="195"/>
      <c r="AF112" s="211">
        <f t="shared" si="10"/>
        <v>0</v>
      </c>
      <c r="AG112" s="195"/>
      <c r="AH112" s="195"/>
      <c r="AI112" s="195"/>
      <c r="AJ112" s="195"/>
      <c r="AK112" s="212">
        <f t="shared" si="11"/>
        <v>0</v>
      </c>
      <c r="AM112" s="47">
        <f t="shared" si="12"/>
        <v>0</v>
      </c>
      <c r="AN112" s="47">
        <f t="shared" si="13"/>
        <v>0</v>
      </c>
      <c r="AO112" s="47">
        <f t="shared" si="14"/>
        <v>0</v>
      </c>
      <c r="AP112" s="1" t="str">
        <f t="shared" si="15"/>
        <v>B</v>
      </c>
    </row>
    <row r="113" spans="1:42" x14ac:dyDescent="0.15">
      <c r="A113" s="117">
        <v>104</v>
      </c>
      <c r="B113" s="358" t="str">
        <f t="shared" si="8"/>
        <v/>
      </c>
      <c r="C113" s="200"/>
      <c r="D113" s="200"/>
      <c r="E113" s="200"/>
      <c r="F113" s="200"/>
      <c r="G113" s="200"/>
      <c r="H113" s="201"/>
      <c r="I113" s="201"/>
      <c r="J113" s="201"/>
      <c r="K113" s="204"/>
      <c r="L113" s="201"/>
      <c r="M113" s="201"/>
      <c r="N113" s="195" t="str">
        <f>IF(M113&lt;&gt;"",VLOOKUP(M113,paramètres!$D$11:$E$14,2,FALSE),"")</f>
        <v/>
      </c>
      <c r="O113" s="193"/>
      <c r="P113" s="202"/>
      <c r="Q113" s="203"/>
      <c r="R113" s="202"/>
      <c r="S113" s="203"/>
      <c r="T113" s="195"/>
      <c r="U113" s="195"/>
      <c r="V113" s="195"/>
      <c r="W113" s="195"/>
      <c r="X113" s="195"/>
      <c r="Y113" s="195"/>
      <c r="Z113" s="195"/>
      <c r="AA113" s="212">
        <f t="shared" si="9"/>
        <v>0</v>
      </c>
      <c r="AB113" s="195"/>
      <c r="AC113" s="195"/>
      <c r="AD113" s="195"/>
      <c r="AE113" s="195"/>
      <c r="AF113" s="211">
        <f t="shared" si="10"/>
        <v>0</v>
      </c>
      <c r="AG113" s="195"/>
      <c r="AH113" s="195"/>
      <c r="AI113" s="195"/>
      <c r="AJ113" s="195"/>
      <c r="AK113" s="212">
        <f t="shared" si="11"/>
        <v>0</v>
      </c>
      <c r="AM113" s="47">
        <f t="shared" si="12"/>
        <v>0</v>
      </c>
      <c r="AN113" s="47">
        <f t="shared" si="13"/>
        <v>0</v>
      </c>
      <c r="AO113" s="47">
        <f t="shared" si="14"/>
        <v>0</v>
      </c>
      <c r="AP113" s="1" t="str">
        <f t="shared" si="15"/>
        <v>B</v>
      </c>
    </row>
    <row r="114" spans="1:42" x14ac:dyDescent="0.15">
      <c r="A114" s="117">
        <v>105</v>
      </c>
      <c r="B114" s="358" t="str">
        <f t="shared" si="8"/>
        <v/>
      </c>
      <c r="C114" s="200"/>
      <c r="D114" s="200"/>
      <c r="E114" s="200"/>
      <c r="F114" s="200"/>
      <c r="G114" s="200"/>
      <c r="H114" s="201"/>
      <c r="I114" s="201"/>
      <c r="J114" s="201"/>
      <c r="K114" s="204"/>
      <c r="L114" s="201"/>
      <c r="M114" s="201"/>
      <c r="N114" s="195" t="str">
        <f>IF(M114&lt;&gt;"",VLOOKUP(M114,paramètres!$D$11:$E$14,2,FALSE),"")</f>
        <v/>
      </c>
      <c r="O114" s="193"/>
      <c r="P114" s="202"/>
      <c r="Q114" s="203"/>
      <c r="R114" s="202"/>
      <c r="S114" s="203"/>
      <c r="T114" s="195"/>
      <c r="U114" s="195"/>
      <c r="V114" s="195"/>
      <c r="W114" s="195"/>
      <c r="X114" s="195"/>
      <c r="Y114" s="195"/>
      <c r="Z114" s="195"/>
      <c r="AA114" s="212">
        <f t="shared" si="9"/>
        <v>0</v>
      </c>
      <c r="AB114" s="195"/>
      <c r="AC114" s="195"/>
      <c r="AD114" s="195"/>
      <c r="AE114" s="195"/>
      <c r="AF114" s="211">
        <f t="shared" si="10"/>
        <v>0</v>
      </c>
      <c r="AG114" s="195"/>
      <c r="AH114" s="195"/>
      <c r="AI114" s="195"/>
      <c r="AJ114" s="195"/>
      <c r="AK114" s="212">
        <f t="shared" si="11"/>
        <v>0</v>
      </c>
      <c r="AM114" s="47">
        <f t="shared" si="12"/>
        <v>0</v>
      </c>
      <c r="AN114" s="47">
        <f t="shared" si="13"/>
        <v>0</v>
      </c>
      <c r="AO114" s="47">
        <f t="shared" si="14"/>
        <v>0</v>
      </c>
      <c r="AP114" s="1" t="str">
        <f t="shared" si="15"/>
        <v>B</v>
      </c>
    </row>
    <row r="115" spans="1:42" x14ac:dyDescent="0.15">
      <c r="A115" s="117">
        <v>106</v>
      </c>
      <c r="B115" s="358" t="str">
        <f t="shared" si="8"/>
        <v/>
      </c>
      <c r="C115" s="200"/>
      <c r="D115" s="200"/>
      <c r="E115" s="200"/>
      <c r="F115" s="200"/>
      <c r="G115" s="200"/>
      <c r="H115" s="201"/>
      <c r="I115" s="201"/>
      <c r="J115" s="201"/>
      <c r="K115" s="204"/>
      <c r="L115" s="201"/>
      <c r="M115" s="201"/>
      <c r="N115" s="195" t="str">
        <f>IF(M115&lt;&gt;"",VLOOKUP(M115,paramètres!$D$11:$E$14,2,FALSE),"")</f>
        <v/>
      </c>
      <c r="O115" s="193"/>
      <c r="P115" s="202"/>
      <c r="Q115" s="203"/>
      <c r="R115" s="202"/>
      <c r="S115" s="203"/>
      <c r="T115" s="195"/>
      <c r="U115" s="195"/>
      <c r="V115" s="195"/>
      <c r="W115" s="195"/>
      <c r="X115" s="195"/>
      <c r="Y115" s="195"/>
      <c r="Z115" s="195"/>
      <c r="AA115" s="212">
        <f t="shared" si="9"/>
        <v>0</v>
      </c>
      <c r="AB115" s="195"/>
      <c r="AC115" s="195"/>
      <c r="AD115" s="195"/>
      <c r="AE115" s="195"/>
      <c r="AF115" s="211">
        <f t="shared" si="10"/>
        <v>0</v>
      </c>
      <c r="AG115" s="195"/>
      <c r="AH115" s="195"/>
      <c r="AI115" s="195"/>
      <c r="AJ115" s="195"/>
      <c r="AK115" s="212">
        <f t="shared" si="11"/>
        <v>0</v>
      </c>
      <c r="AM115" s="47">
        <f t="shared" si="12"/>
        <v>0</v>
      </c>
      <c r="AN115" s="47">
        <f t="shared" si="13"/>
        <v>0</v>
      </c>
      <c r="AO115" s="47">
        <f t="shared" si="14"/>
        <v>0</v>
      </c>
      <c r="AP115" s="1" t="str">
        <f t="shared" si="15"/>
        <v>B</v>
      </c>
    </row>
    <row r="116" spans="1:42" x14ac:dyDescent="0.15">
      <c r="A116" s="117">
        <v>107</v>
      </c>
      <c r="B116" s="358" t="str">
        <f t="shared" si="8"/>
        <v/>
      </c>
      <c r="C116" s="200"/>
      <c r="D116" s="200"/>
      <c r="E116" s="200"/>
      <c r="F116" s="200"/>
      <c r="G116" s="200"/>
      <c r="H116" s="201"/>
      <c r="I116" s="201"/>
      <c r="J116" s="201"/>
      <c r="K116" s="204"/>
      <c r="L116" s="201"/>
      <c r="M116" s="201"/>
      <c r="N116" s="195" t="str">
        <f>IF(M116&lt;&gt;"",VLOOKUP(M116,paramètres!$D$11:$E$14,2,FALSE),"")</f>
        <v/>
      </c>
      <c r="O116" s="193"/>
      <c r="P116" s="202"/>
      <c r="Q116" s="203"/>
      <c r="R116" s="202"/>
      <c r="S116" s="203"/>
      <c r="T116" s="195"/>
      <c r="U116" s="195"/>
      <c r="V116" s="195"/>
      <c r="W116" s="195"/>
      <c r="X116" s="195"/>
      <c r="Y116" s="195"/>
      <c r="Z116" s="195"/>
      <c r="AA116" s="212">
        <f t="shared" si="9"/>
        <v>0</v>
      </c>
      <c r="AB116" s="195"/>
      <c r="AC116" s="195"/>
      <c r="AD116" s="195"/>
      <c r="AE116" s="195"/>
      <c r="AF116" s="211">
        <f t="shared" si="10"/>
        <v>0</v>
      </c>
      <c r="AG116" s="195"/>
      <c r="AH116" s="195"/>
      <c r="AI116" s="195"/>
      <c r="AJ116" s="195"/>
      <c r="AK116" s="212">
        <f t="shared" si="11"/>
        <v>0</v>
      </c>
      <c r="AM116" s="47">
        <f t="shared" si="12"/>
        <v>0</v>
      </c>
      <c r="AN116" s="47">
        <f t="shared" si="13"/>
        <v>0</v>
      </c>
      <c r="AO116" s="47">
        <f t="shared" si="14"/>
        <v>0</v>
      </c>
      <c r="AP116" s="1" t="str">
        <f t="shared" si="15"/>
        <v>B</v>
      </c>
    </row>
    <row r="117" spans="1:42" x14ac:dyDescent="0.15">
      <c r="A117" s="117">
        <v>108</v>
      </c>
      <c r="B117" s="358" t="str">
        <f t="shared" si="8"/>
        <v/>
      </c>
      <c r="C117" s="200"/>
      <c r="D117" s="200"/>
      <c r="E117" s="200"/>
      <c r="F117" s="200"/>
      <c r="G117" s="200"/>
      <c r="H117" s="201"/>
      <c r="I117" s="201"/>
      <c r="J117" s="201"/>
      <c r="K117" s="204"/>
      <c r="L117" s="201"/>
      <c r="M117" s="201"/>
      <c r="N117" s="195" t="str">
        <f>IF(M117&lt;&gt;"",VLOOKUP(M117,paramètres!$D$11:$E$14,2,FALSE),"")</f>
        <v/>
      </c>
      <c r="O117" s="193"/>
      <c r="P117" s="202"/>
      <c r="Q117" s="203"/>
      <c r="R117" s="202"/>
      <c r="S117" s="203"/>
      <c r="T117" s="195"/>
      <c r="U117" s="195"/>
      <c r="V117" s="195"/>
      <c r="W117" s="195"/>
      <c r="X117" s="195"/>
      <c r="Y117" s="195"/>
      <c r="Z117" s="195"/>
      <c r="AA117" s="212">
        <f t="shared" si="9"/>
        <v>0</v>
      </c>
      <c r="AB117" s="195"/>
      <c r="AC117" s="195"/>
      <c r="AD117" s="195"/>
      <c r="AE117" s="195"/>
      <c r="AF117" s="211">
        <f t="shared" si="10"/>
        <v>0</v>
      </c>
      <c r="AG117" s="195"/>
      <c r="AH117" s="195"/>
      <c r="AI117" s="195"/>
      <c r="AJ117" s="195"/>
      <c r="AK117" s="212">
        <f t="shared" si="11"/>
        <v>0</v>
      </c>
      <c r="AM117" s="47">
        <f t="shared" si="12"/>
        <v>0</v>
      </c>
      <c r="AN117" s="47">
        <f t="shared" si="13"/>
        <v>0</v>
      </c>
      <c r="AO117" s="47">
        <f t="shared" si="14"/>
        <v>0</v>
      </c>
      <c r="AP117" s="1" t="str">
        <f t="shared" si="15"/>
        <v>B</v>
      </c>
    </row>
    <row r="118" spans="1:42" x14ac:dyDescent="0.15">
      <c r="A118" s="117">
        <v>109</v>
      </c>
      <c r="B118" s="358" t="str">
        <f t="shared" si="8"/>
        <v/>
      </c>
      <c r="C118" s="200"/>
      <c r="D118" s="200"/>
      <c r="E118" s="200"/>
      <c r="F118" s="200"/>
      <c r="G118" s="200"/>
      <c r="H118" s="201"/>
      <c r="I118" s="201"/>
      <c r="J118" s="201"/>
      <c r="K118" s="204"/>
      <c r="L118" s="201"/>
      <c r="M118" s="201"/>
      <c r="N118" s="195" t="str">
        <f>IF(M118&lt;&gt;"",VLOOKUP(M118,paramètres!$D$11:$E$14,2,FALSE),"")</f>
        <v/>
      </c>
      <c r="O118" s="193"/>
      <c r="P118" s="202"/>
      <c r="Q118" s="203"/>
      <c r="R118" s="202"/>
      <c r="S118" s="203"/>
      <c r="T118" s="195"/>
      <c r="U118" s="195"/>
      <c r="V118" s="195"/>
      <c r="W118" s="195"/>
      <c r="X118" s="195"/>
      <c r="Y118" s="195"/>
      <c r="Z118" s="195"/>
      <c r="AA118" s="212">
        <f t="shared" si="9"/>
        <v>0</v>
      </c>
      <c r="AB118" s="195"/>
      <c r="AC118" s="195"/>
      <c r="AD118" s="195"/>
      <c r="AE118" s="195"/>
      <c r="AF118" s="211">
        <f t="shared" si="10"/>
        <v>0</v>
      </c>
      <c r="AG118" s="195"/>
      <c r="AH118" s="195"/>
      <c r="AI118" s="195"/>
      <c r="AJ118" s="195"/>
      <c r="AK118" s="212">
        <f t="shared" si="11"/>
        <v>0</v>
      </c>
      <c r="AM118" s="47">
        <f t="shared" si="12"/>
        <v>0</v>
      </c>
      <c r="AN118" s="47">
        <f t="shared" si="13"/>
        <v>0</v>
      </c>
      <c r="AO118" s="47">
        <f t="shared" si="14"/>
        <v>0</v>
      </c>
      <c r="AP118" s="1" t="str">
        <f t="shared" si="15"/>
        <v>B</v>
      </c>
    </row>
    <row r="119" spans="1:42" x14ac:dyDescent="0.15">
      <c r="A119" s="117">
        <v>110</v>
      </c>
      <c r="B119" s="358" t="str">
        <f t="shared" si="8"/>
        <v/>
      </c>
      <c r="C119" s="200"/>
      <c r="D119" s="200"/>
      <c r="E119" s="200"/>
      <c r="F119" s="200"/>
      <c r="G119" s="200"/>
      <c r="H119" s="201"/>
      <c r="I119" s="201"/>
      <c r="J119" s="201"/>
      <c r="K119" s="204"/>
      <c r="L119" s="201"/>
      <c r="M119" s="201"/>
      <c r="N119" s="195" t="str">
        <f>IF(M119&lt;&gt;"",VLOOKUP(M119,paramètres!$D$11:$E$14,2,FALSE),"")</f>
        <v/>
      </c>
      <c r="O119" s="193"/>
      <c r="P119" s="202"/>
      <c r="Q119" s="203"/>
      <c r="R119" s="202"/>
      <c r="S119" s="203"/>
      <c r="T119" s="195"/>
      <c r="U119" s="195"/>
      <c r="V119" s="195"/>
      <c r="W119" s="195"/>
      <c r="X119" s="195"/>
      <c r="Y119" s="195"/>
      <c r="Z119" s="195"/>
      <c r="AA119" s="212">
        <f t="shared" si="9"/>
        <v>0</v>
      </c>
      <c r="AB119" s="195"/>
      <c r="AC119" s="195"/>
      <c r="AD119" s="195"/>
      <c r="AE119" s="195"/>
      <c r="AF119" s="211">
        <f t="shared" si="10"/>
        <v>0</v>
      </c>
      <c r="AG119" s="195"/>
      <c r="AH119" s="195"/>
      <c r="AI119" s="195"/>
      <c r="AJ119" s="195"/>
      <c r="AK119" s="212">
        <f t="shared" si="11"/>
        <v>0</v>
      </c>
      <c r="AM119" s="47">
        <f t="shared" si="12"/>
        <v>0</v>
      </c>
      <c r="AN119" s="47">
        <f t="shared" si="13"/>
        <v>0</v>
      </c>
      <c r="AO119" s="47">
        <f t="shared" si="14"/>
        <v>0</v>
      </c>
      <c r="AP119" s="1" t="str">
        <f t="shared" si="15"/>
        <v>B</v>
      </c>
    </row>
    <row r="120" spans="1:42" x14ac:dyDescent="0.15">
      <c r="A120" s="117">
        <v>111</v>
      </c>
      <c r="B120" s="358" t="str">
        <f t="shared" si="8"/>
        <v/>
      </c>
      <c r="C120" s="200"/>
      <c r="D120" s="200"/>
      <c r="E120" s="200"/>
      <c r="F120" s="200"/>
      <c r="G120" s="200"/>
      <c r="H120" s="201"/>
      <c r="I120" s="201"/>
      <c r="J120" s="201"/>
      <c r="K120" s="204"/>
      <c r="L120" s="201"/>
      <c r="M120" s="201"/>
      <c r="N120" s="195" t="str">
        <f>IF(M120&lt;&gt;"",VLOOKUP(M120,paramètres!$D$11:$E$14,2,FALSE),"")</f>
        <v/>
      </c>
      <c r="O120" s="193"/>
      <c r="P120" s="202"/>
      <c r="Q120" s="203"/>
      <c r="R120" s="202"/>
      <c r="S120" s="203"/>
      <c r="T120" s="195"/>
      <c r="U120" s="195"/>
      <c r="V120" s="195"/>
      <c r="W120" s="195"/>
      <c r="X120" s="195"/>
      <c r="Y120" s="195"/>
      <c r="Z120" s="195"/>
      <c r="AA120" s="212">
        <f t="shared" si="9"/>
        <v>0</v>
      </c>
      <c r="AB120" s="195"/>
      <c r="AC120" s="195"/>
      <c r="AD120" s="195"/>
      <c r="AE120" s="195"/>
      <c r="AF120" s="211">
        <f t="shared" si="10"/>
        <v>0</v>
      </c>
      <c r="AG120" s="195"/>
      <c r="AH120" s="195"/>
      <c r="AI120" s="195"/>
      <c r="AJ120" s="195"/>
      <c r="AK120" s="212">
        <f t="shared" si="11"/>
        <v>0</v>
      </c>
      <c r="AM120" s="47">
        <f t="shared" si="12"/>
        <v>0</v>
      </c>
      <c r="AN120" s="47">
        <f t="shared" si="13"/>
        <v>0</v>
      </c>
      <c r="AO120" s="47">
        <f t="shared" si="14"/>
        <v>0</v>
      </c>
      <c r="AP120" s="1" t="str">
        <f t="shared" si="15"/>
        <v>B</v>
      </c>
    </row>
    <row r="121" spans="1:42" x14ac:dyDescent="0.15">
      <c r="A121" s="117">
        <v>112</v>
      </c>
      <c r="B121" s="358" t="str">
        <f t="shared" si="8"/>
        <v/>
      </c>
      <c r="C121" s="200"/>
      <c r="D121" s="200"/>
      <c r="E121" s="200"/>
      <c r="F121" s="200"/>
      <c r="G121" s="200"/>
      <c r="H121" s="201"/>
      <c r="I121" s="201"/>
      <c r="J121" s="201"/>
      <c r="K121" s="204"/>
      <c r="L121" s="201"/>
      <c r="M121" s="201"/>
      <c r="N121" s="195" t="str">
        <f>IF(M121&lt;&gt;"",VLOOKUP(M121,paramètres!$D$11:$E$14,2,FALSE),"")</f>
        <v/>
      </c>
      <c r="O121" s="193"/>
      <c r="P121" s="202"/>
      <c r="Q121" s="203"/>
      <c r="R121" s="202"/>
      <c r="S121" s="203"/>
      <c r="T121" s="195"/>
      <c r="U121" s="195"/>
      <c r="V121" s="195"/>
      <c r="W121" s="195"/>
      <c r="X121" s="195"/>
      <c r="Y121" s="195"/>
      <c r="Z121" s="195"/>
      <c r="AA121" s="212">
        <f t="shared" si="9"/>
        <v>0</v>
      </c>
      <c r="AB121" s="195"/>
      <c r="AC121" s="195"/>
      <c r="AD121" s="195"/>
      <c r="AE121" s="195"/>
      <c r="AF121" s="211">
        <f t="shared" si="10"/>
        <v>0</v>
      </c>
      <c r="AG121" s="195"/>
      <c r="AH121" s="195"/>
      <c r="AI121" s="195"/>
      <c r="AJ121" s="195"/>
      <c r="AK121" s="212">
        <f t="shared" si="11"/>
        <v>0</v>
      </c>
      <c r="AM121" s="47">
        <f t="shared" si="12"/>
        <v>0</v>
      </c>
      <c r="AN121" s="47">
        <f t="shared" si="13"/>
        <v>0</v>
      </c>
      <c r="AO121" s="47">
        <f t="shared" si="14"/>
        <v>0</v>
      </c>
      <c r="AP121" s="1" t="str">
        <f t="shared" si="15"/>
        <v>B</v>
      </c>
    </row>
    <row r="122" spans="1:42" x14ac:dyDescent="0.15">
      <c r="A122" s="117">
        <v>113</v>
      </c>
      <c r="B122" s="358" t="str">
        <f t="shared" si="8"/>
        <v/>
      </c>
      <c r="C122" s="200"/>
      <c r="D122" s="200"/>
      <c r="E122" s="200"/>
      <c r="F122" s="200"/>
      <c r="G122" s="200"/>
      <c r="H122" s="201"/>
      <c r="I122" s="201"/>
      <c r="J122" s="201"/>
      <c r="K122" s="204"/>
      <c r="L122" s="201"/>
      <c r="M122" s="201"/>
      <c r="N122" s="195" t="str">
        <f>IF(M122&lt;&gt;"",VLOOKUP(M122,paramètres!$D$11:$E$14,2,FALSE),"")</f>
        <v/>
      </c>
      <c r="O122" s="193"/>
      <c r="P122" s="202"/>
      <c r="Q122" s="203"/>
      <c r="R122" s="202"/>
      <c r="S122" s="203"/>
      <c r="T122" s="195"/>
      <c r="U122" s="195"/>
      <c r="V122" s="195"/>
      <c r="W122" s="195"/>
      <c r="X122" s="195"/>
      <c r="Y122" s="195"/>
      <c r="Z122" s="195"/>
      <c r="AA122" s="212">
        <f t="shared" si="9"/>
        <v>0</v>
      </c>
      <c r="AB122" s="195"/>
      <c r="AC122" s="195"/>
      <c r="AD122" s="195"/>
      <c r="AE122" s="195"/>
      <c r="AF122" s="211">
        <f t="shared" si="10"/>
        <v>0</v>
      </c>
      <c r="AG122" s="195"/>
      <c r="AH122" s="195"/>
      <c r="AI122" s="195"/>
      <c r="AJ122" s="195"/>
      <c r="AK122" s="212">
        <f t="shared" si="11"/>
        <v>0</v>
      </c>
      <c r="AM122" s="47">
        <f t="shared" si="12"/>
        <v>0</v>
      </c>
      <c r="AN122" s="47">
        <f t="shared" si="13"/>
        <v>0</v>
      </c>
      <c r="AO122" s="47">
        <f t="shared" si="14"/>
        <v>0</v>
      </c>
      <c r="AP122" s="1" t="str">
        <f t="shared" si="15"/>
        <v>B</v>
      </c>
    </row>
    <row r="123" spans="1:42" x14ac:dyDescent="0.15">
      <c r="A123" s="117">
        <v>114</v>
      </c>
      <c r="B123" s="358" t="str">
        <f t="shared" si="8"/>
        <v/>
      </c>
      <c r="C123" s="200"/>
      <c r="D123" s="200"/>
      <c r="E123" s="200"/>
      <c r="F123" s="200"/>
      <c r="G123" s="200"/>
      <c r="H123" s="201"/>
      <c r="I123" s="201"/>
      <c r="J123" s="201"/>
      <c r="K123" s="204"/>
      <c r="L123" s="201"/>
      <c r="M123" s="201"/>
      <c r="N123" s="195" t="str">
        <f>IF(M123&lt;&gt;"",VLOOKUP(M123,paramètres!$D$11:$E$14,2,FALSE),"")</f>
        <v/>
      </c>
      <c r="O123" s="193"/>
      <c r="P123" s="202"/>
      <c r="Q123" s="203"/>
      <c r="R123" s="202"/>
      <c r="S123" s="203"/>
      <c r="T123" s="195"/>
      <c r="U123" s="195"/>
      <c r="V123" s="195"/>
      <c r="W123" s="195"/>
      <c r="X123" s="195"/>
      <c r="Y123" s="195"/>
      <c r="Z123" s="195"/>
      <c r="AA123" s="212">
        <f t="shared" si="9"/>
        <v>0</v>
      </c>
      <c r="AB123" s="195"/>
      <c r="AC123" s="195"/>
      <c r="AD123" s="195"/>
      <c r="AE123" s="195"/>
      <c r="AF123" s="211">
        <f t="shared" si="10"/>
        <v>0</v>
      </c>
      <c r="AG123" s="195"/>
      <c r="AH123" s="195"/>
      <c r="AI123" s="195"/>
      <c r="AJ123" s="195"/>
      <c r="AK123" s="212">
        <f t="shared" si="11"/>
        <v>0</v>
      </c>
      <c r="AM123" s="47">
        <f t="shared" si="12"/>
        <v>0</v>
      </c>
      <c r="AN123" s="47">
        <f t="shared" si="13"/>
        <v>0</v>
      </c>
      <c r="AO123" s="47">
        <f t="shared" si="14"/>
        <v>0</v>
      </c>
      <c r="AP123" s="1" t="str">
        <f t="shared" si="15"/>
        <v>B</v>
      </c>
    </row>
    <row r="124" spans="1:42" x14ac:dyDescent="0.15">
      <c r="A124" s="117">
        <v>115</v>
      </c>
      <c r="B124" s="358" t="str">
        <f t="shared" si="8"/>
        <v/>
      </c>
      <c r="C124" s="200"/>
      <c r="D124" s="200"/>
      <c r="E124" s="200"/>
      <c r="F124" s="200"/>
      <c r="G124" s="200"/>
      <c r="H124" s="201"/>
      <c r="I124" s="201"/>
      <c r="J124" s="201"/>
      <c r="K124" s="204"/>
      <c r="L124" s="201"/>
      <c r="M124" s="201"/>
      <c r="N124" s="195" t="str">
        <f>IF(M124&lt;&gt;"",VLOOKUP(M124,paramètres!$D$11:$E$14,2,FALSE),"")</f>
        <v/>
      </c>
      <c r="O124" s="193"/>
      <c r="P124" s="202"/>
      <c r="Q124" s="203"/>
      <c r="R124" s="202"/>
      <c r="S124" s="203"/>
      <c r="T124" s="195"/>
      <c r="U124" s="195"/>
      <c r="V124" s="195"/>
      <c r="W124" s="195"/>
      <c r="X124" s="195"/>
      <c r="Y124" s="195"/>
      <c r="Z124" s="195"/>
      <c r="AA124" s="212">
        <f t="shared" si="9"/>
        <v>0</v>
      </c>
      <c r="AB124" s="195"/>
      <c r="AC124" s="195"/>
      <c r="AD124" s="195"/>
      <c r="AE124" s="195"/>
      <c r="AF124" s="211">
        <f t="shared" si="10"/>
        <v>0</v>
      </c>
      <c r="AG124" s="195"/>
      <c r="AH124" s="195"/>
      <c r="AI124" s="195"/>
      <c r="AJ124" s="195"/>
      <c r="AK124" s="212">
        <f t="shared" si="11"/>
        <v>0</v>
      </c>
      <c r="AM124" s="47">
        <f t="shared" si="12"/>
        <v>0</v>
      </c>
      <c r="AN124" s="47">
        <f t="shared" si="13"/>
        <v>0</v>
      </c>
      <c r="AO124" s="47">
        <f t="shared" si="14"/>
        <v>0</v>
      </c>
      <c r="AP124" s="1" t="str">
        <f t="shared" si="15"/>
        <v>B</v>
      </c>
    </row>
    <row r="125" spans="1:42" x14ac:dyDescent="0.15">
      <c r="A125" s="117">
        <v>116</v>
      </c>
      <c r="B125" s="358" t="str">
        <f t="shared" si="8"/>
        <v/>
      </c>
      <c r="C125" s="200"/>
      <c r="D125" s="200"/>
      <c r="E125" s="200"/>
      <c r="F125" s="200"/>
      <c r="G125" s="200"/>
      <c r="H125" s="201"/>
      <c r="I125" s="201"/>
      <c r="J125" s="201"/>
      <c r="K125" s="204"/>
      <c r="L125" s="201"/>
      <c r="M125" s="201"/>
      <c r="N125" s="195" t="str">
        <f>IF(M125&lt;&gt;"",VLOOKUP(M125,paramètres!$D$11:$E$14,2,FALSE),"")</f>
        <v/>
      </c>
      <c r="O125" s="193"/>
      <c r="P125" s="202"/>
      <c r="Q125" s="203"/>
      <c r="R125" s="202"/>
      <c r="S125" s="203"/>
      <c r="T125" s="195"/>
      <c r="U125" s="195"/>
      <c r="V125" s="195"/>
      <c r="W125" s="195"/>
      <c r="X125" s="195"/>
      <c r="Y125" s="195"/>
      <c r="Z125" s="195"/>
      <c r="AA125" s="212">
        <f t="shared" si="9"/>
        <v>0</v>
      </c>
      <c r="AB125" s="195"/>
      <c r="AC125" s="195"/>
      <c r="AD125" s="195"/>
      <c r="AE125" s="195"/>
      <c r="AF125" s="211">
        <f t="shared" si="10"/>
        <v>0</v>
      </c>
      <c r="AG125" s="195"/>
      <c r="AH125" s="195"/>
      <c r="AI125" s="195"/>
      <c r="AJ125" s="195"/>
      <c r="AK125" s="212">
        <f t="shared" si="11"/>
        <v>0</v>
      </c>
      <c r="AM125" s="47">
        <f t="shared" si="12"/>
        <v>0</v>
      </c>
      <c r="AN125" s="47">
        <f t="shared" si="13"/>
        <v>0</v>
      </c>
      <c r="AO125" s="47">
        <f t="shared" si="14"/>
        <v>0</v>
      </c>
      <c r="AP125" s="1" t="str">
        <f t="shared" si="15"/>
        <v>B</v>
      </c>
    </row>
    <row r="126" spans="1:42" x14ac:dyDescent="0.15">
      <c r="A126" s="117">
        <v>117</v>
      </c>
      <c r="B126" s="358" t="str">
        <f t="shared" si="8"/>
        <v/>
      </c>
      <c r="C126" s="200"/>
      <c r="D126" s="200"/>
      <c r="E126" s="200"/>
      <c r="F126" s="200"/>
      <c r="G126" s="200"/>
      <c r="H126" s="201"/>
      <c r="I126" s="201"/>
      <c r="J126" s="201"/>
      <c r="K126" s="204"/>
      <c r="L126" s="201"/>
      <c r="M126" s="201"/>
      <c r="N126" s="195" t="str">
        <f>IF(M126&lt;&gt;"",VLOOKUP(M126,paramètres!$D$11:$E$14,2,FALSE),"")</f>
        <v/>
      </c>
      <c r="O126" s="193"/>
      <c r="P126" s="202"/>
      <c r="Q126" s="203"/>
      <c r="R126" s="202"/>
      <c r="S126" s="203"/>
      <c r="T126" s="195"/>
      <c r="U126" s="195"/>
      <c r="V126" s="195"/>
      <c r="W126" s="195"/>
      <c r="X126" s="195"/>
      <c r="Y126" s="195"/>
      <c r="Z126" s="195"/>
      <c r="AA126" s="212">
        <f t="shared" si="9"/>
        <v>0</v>
      </c>
      <c r="AB126" s="195"/>
      <c r="AC126" s="195"/>
      <c r="AD126" s="195"/>
      <c r="AE126" s="195"/>
      <c r="AF126" s="211">
        <f t="shared" si="10"/>
        <v>0</v>
      </c>
      <c r="AG126" s="195"/>
      <c r="AH126" s="195"/>
      <c r="AI126" s="195"/>
      <c r="AJ126" s="195"/>
      <c r="AK126" s="212">
        <f t="shared" si="11"/>
        <v>0</v>
      </c>
      <c r="AM126" s="47">
        <f t="shared" si="12"/>
        <v>0</v>
      </c>
      <c r="AN126" s="47">
        <f t="shared" si="13"/>
        <v>0</v>
      </c>
      <c r="AO126" s="47">
        <f t="shared" si="14"/>
        <v>0</v>
      </c>
      <c r="AP126" s="1" t="str">
        <f t="shared" si="15"/>
        <v>B</v>
      </c>
    </row>
    <row r="127" spans="1:42" x14ac:dyDescent="0.15">
      <c r="A127" s="117">
        <v>118</v>
      </c>
      <c r="B127" s="358" t="str">
        <f t="shared" si="8"/>
        <v/>
      </c>
      <c r="C127" s="200"/>
      <c r="D127" s="200"/>
      <c r="E127" s="200"/>
      <c r="F127" s="200"/>
      <c r="G127" s="200"/>
      <c r="H127" s="201"/>
      <c r="I127" s="201"/>
      <c r="J127" s="201"/>
      <c r="K127" s="204"/>
      <c r="L127" s="201"/>
      <c r="M127" s="201"/>
      <c r="N127" s="195" t="str">
        <f>IF(M127&lt;&gt;"",VLOOKUP(M127,paramètres!$D$11:$E$14,2,FALSE),"")</f>
        <v/>
      </c>
      <c r="O127" s="193"/>
      <c r="P127" s="202"/>
      <c r="Q127" s="203"/>
      <c r="R127" s="202"/>
      <c r="S127" s="203"/>
      <c r="T127" s="195"/>
      <c r="U127" s="195"/>
      <c r="V127" s="195"/>
      <c r="W127" s="195"/>
      <c r="X127" s="195"/>
      <c r="Y127" s="195"/>
      <c r="Z127" s="195"/>
      <c r="AA127" s="212">
        <f t="shared" si="9"/>
        <v>0</v>
      </c>
      <c r="AB127" s="195"/>
      <c r="AC127" s="195"/>
      <c r="AD127" s="195"/>
      <c r="AE127" s="195"/>
      <c r="AF127" s="211">
        <f t="shared" si="10"/>
        <v>0</v>
      </c>
      <c r="AG127" s="195"/>
      <c r="AH127" s="195"/>
      <c r="AI127" s="195"/>
      <c r="AJ127" s="195"/>
      <c r="AK127" s="212">
        <f t="shared" si="11"/>
        <v>0</v>
      </c>
      <c r="AM127" s="47">
        <f t="shared" si="12"/>
        <v>0</v>
      </c>
      <c r="AN127" s="47">
        <f t="shared" si="13"/>
        <v>0</v>
      </c>
      <c r="AO127" s="47">
        <f t="shared" si="14"/>
        <v>0</v>
      </c>
      <c r="AP127" s="1" t="str">
        <f t="shared" si="15"/>
        <v>B</v>
      </c>
    </row>
    <row r="128" spans="1:42" x14ac:dyDescent="0.15">
      <c r="A128" s="117">
        <v>119</v>
      </c>
      <c r="B128" s="358" t="str">
        <f t="shared" si="8"/>
        <v/>
      </c>
      <c r="C128" s="200"/>
      <c r="D128" s="200"/>
      <c r="E128" s="200"/>
      <c r="F128" s="200"/>
      <c r="G128" s="200"/>
      <c r="H128" s="201"/>
      <c r="I128" s="201"/>
      <c r="J128" s="201"/>
      <c r="K128" s="204"/>
      <c r="L128" s="201"/>
      <c r="M128" s="201"/>
      <c r="N128" s="195" t="str">
        <f>IF(M128&lt;&gt;"",VLOOKUP(M128,paramètres!$D$11:$E$14,2,FALSE),"")</f>
        <v/>
      </c>
      <c r="O128" s="193"/>
      <c r="P128" s="202"/>
      <c r="Q128" s="203"/>
      <c r="R128" s="202"/>
      <c r="S128" s="203"/>
      <c r="T128" s="195"/>
      <c r="U128" s="195"/>
      <c r="V128" s="195"/>
      <c r="W128" s="195"/>
      <c r="X128" s="195"/>
      <c r="Y128" s="195"/>
      <c r="Z128" s="195"/>
      <c r="AA128" s="212">
        <f t="shared" si="9"/>
        <v>0</v>
      </c>
      <c r="AB128" s="195"/>
      <c r="AC128" s="195"/>
      <c r="AD128" s="195"/>
      <c r="AE128" s="195"/>
      <c r="AF128" s="211">
        <f t="shared" si="10"/>
        <v>0</v>
      </c>
      <c r="AG128" s="195"/>
      <c r="AH128" s="195"/>
      <c r="AI128" s="195"/>
      <c r="AJ128" s="195"/>
      <c r="AK128" s="212">
        <f t="shared" si="11"/>
        <v>0</v>
      </c>
      <c r="AM128" s="47">
        <f t="shared" si="12"/>
        <v>0</v>
      </c>
      <c r="AN128" s="47">
        <f t="shared" si="13"/>
        <v>0</v>
      </c>
      <c r="AO128" s="47">
        <f t="shared" si="14"/>
        <v>0</v>
      </c>
      <c r="AP128" s="1" t="str">
        <f t="shared" si="15"/>
        <v>B</v>
      </c>
    </row>
    <row r="129" spans="1:42" x14ac:dyDescent="0.15">
      <c r="A129" s="117">
        <v>120</v>
      </c>
      <c r="B129" s="358" t="str">
        <f t="shared" si="8"/>
        <v/>
      </c>
      <c r="C129" s="200"/>
      <c r="D129" s="200"/>
      <c r="E129" s="200"/>
      <c r="F129" s="200"/>
      <c r="G129" s="200"/>
      <c r="H129" s="201"/>
      <c r="I129" s="201"/>
      <c r="J129" s="201"/>
      <c r="K129" s="204"/>
      <c r="L129" s="201"/>
      <c r="M129" s="201"/>
      <c r="N129" s="195" t="str">
        <f>IF(M129&lt;&gt;"",VLOOKUP(M129,paramètres!$D$11:$E$14,2,FALSE),"")</f>
        <v/>
      </c>
      <c r="O129" s="193"/>
      <c r="P129" s="202"/>
      <c r="Q129" s="203"/>
      <c r="R129" s="202"/>
      <c r="S129" s="203"/>
      <c r="T129" s="195"/>
      <c r="U129" s="195"/>
      <c r="V129" s="195"/>
      <c r="W129" s="195"/>
      <c r="X129" s="195"/>
      <c r="Y129" s="195"/>
      <c r="Z129" s="195"/>
      <c r="AA129" s="212">
        <f t="shared" si="9"/>
        <v>0</v>
      </c>
      <c r="AB129" s="195"/>
      <c r="AC129" s="195"/>
      <c r="AD129" s="195"/>
      <c r="AE129" s="195"/>
      <c r="AF129" s="211">
        <f t="shared" si="10"/>
        <v>0</v>
      </c>
      <c r="AG129" s="195"/>
      <c r="AH129" s="195"/>
      <c r="AI129" s="195"/>
      <c r="AJ129" s="195"/>
      <c r="AK129" s="212">
        <f t="shared" si="11"/>
        <v>0</v>
      </c>
      <c r="AM129" s="47">
        <f t="shared" si="12"/>
        <v>0</v>
      </c>
      <c r="AN129" s="47">
        <f t="shared" si="13"/>
        <v>0</v>
      </c>
      <c r="AO129" s="47">
        <f t="shared" si="14"/>
        <v>0</v>
      </c>
      <c r="AP129" s="1" t="str">
        <f t="shared" si="15"/>
        <v>B</v>
      </c>
    </row>
    <row r="130" spans="1:42" x14ac:dyDescent="0.15">
      <c r="A130" s="117">
        <v>121</v>
      </c>
      <c r="B130" s="358" t="str">
        <f t="shared" si="8"/>
        <v/>
      </c>
      <c r="C130" s="200"/>
      <c r="D130" s="200"/>
      <c r="E130" s="200"/>
      <c r="F130" s="200"/>
      <c r="G130" s="200"/>
      <c r="H130" s="201"/>
      <c r="I130" s="201"/>
      <c r="J130" s="201"/>
      <c r="K130" s="204"/>
      <c r="L130" s="201"/>
      <c r="M130" s="201"/>
      <c r="N130" s="195" t="str">
        <f>IF(M130&lt;&gt;"",VLOOKUP(M130,paramètres!$D$11:$E$14,2,FALSE),"")</f>
        <v/>
      </c>
      <c r="O130" s="193"/>
      <c r="P130" s="202"/>
      <c r="Q130" s="203"/>
      <c r="R130" s="202"/>
      <c r="S130" s="203"/>
      <c r="T130" s="195"/>
      <c r="U130" s="195"/>
      <c r="V130" s="195"/>
      <c r="W130" s="195"/>
      <c r="X130" s="195"/>
      <c r="Y130" s="195"/>
      <c r="Z130" s="195"/>
      <c r="AA130" s="212">
        <f t="shared" si="9"/>
        <v>0</v>
      </c>
      <c r="AB130" s="195"/>
      <c r="AC130" s="195"/>
      <c r="AD130" s="195"/>
      <c r="AE130" s="195"/>
      <c r="AF130" s="211">
        <f t="shared" si="10"/>
        <v>0</v>
      </c>
      <c r="AG130" s="195"/>
      <c r="AH130" s="195"/>
      <c r="AI130" s="195"/>
      <c r="AJ130" s="195"/>
      <c r="AK130" s="212">
        <f t="shared" si="11"/>
        <v>0</v>
      </c>
      <c r="AM130" s="47">
        <f t="shared" si="12"/>
        <v>0</v>
      </c>
      <c r="AN130" s="47">
        <f t="shared" si="13"/>
        <v>0</v>
      </c>
      <c r="AO130" s="47">
        <f t="shared" si="14"/>
        <v>0</v>
      </c>
      <c r="AP130" s="1" t="str">
        <f t="shared" si="15"/>
        <v>B</v>
      </c>
    </row>
    <row r="131" spans="1:42" x14ac:dyDescent="0.15">
      <c r="A131" s="117">
        <v>122</v>
      </c>
      <c r="B131" s="358" t="str">
        <f t="shared" si="8"/>
        <v/>
      </c>
      <c r="C131" s="200"/>
      <c r="D131" s="200"/>
      <c r="E131" s="200"/>
      <c r="F131" s="200"/>
      <c r="G131" s="200"/>
      <c r="H131" s="201"/>
      <c r="I131" s="201"/>
      <c r="J131" s="201"/>
      <c r="K131" s="204"/>
      <c r="L131" s="201"/>
      <c r="M131" s="201"/>
      <c r="N131" s="195" t="str">
        <f>IF(M131&lt;&gt;"",VLOOKUP(M131,paramètres!$D$11:$E$14,2,FALSE),"")</f>
        <v/>
      </c>
      <c r="O131" s="193"/>
      <c r="P131" s="202"/>
      <c r="Q131" s="203"/>
      <c r="R131" s="202"/>
      <c r="S131" s="203"/>
      <c r="T131" s="195"/>
      <c r="U131" s="195"/>
      <c r="V131" s="195"/>
      <c r="W131" s="195"/>
      <c r="X131" s="195"/>
      <c r="Y131" s="195"/>
      <c r="Z131" s="195"/>
      <c r="AA131" s="212">
        <f t="shared" si="9"/>
        <v>0</v>
      </c>
      <c r="AB131" s="195"/>
      <c r="AC131" s="195"/>
      <c r="AD131" s="195"/>
      <c r="AE131" s="195"/>
      <c r="AF131" s="211">
        <f t="shared" si="10"/>
        <v>0</v>
      </c>
      <c r="AG131" s="195"/>
      <c r="AH131" s="195"/>
      <c r="AI131" s="195"/>
      <c r="AJ131" s="195"/>
      <c r="AK131" s="212">
        <f t="shared" si="11"/>
        <v>0</v>
      </c>
      <c r="AM131" s="47">
        <f t="shared" si="12"/>
        <v>0</v>
      </c>
      <c r="AN131" s="47">
        <f t="shared" si="13"/>
        <v>0</v>
      </c>
      <c r="AO131" s="47">
        <f t="shared" si="14"/>
        <v>0</v>
      </c>
      <c r="AP131" s="1" t="str">
        <f t="shared" si="15"/>
        <v>B</v>
      </c>
    </row>
    <row r="132" spans="1:42" x14ac:dyDescent="0.15">
      <c r="A132" s="117">
        <v>123</v>
      </c>
      <c r="B132" s="358" t="str">
        <f t="shared" si="8"/>
        <v/>
      </c>
      <c r="C132" s="200"/>
      <c r="D132" s="200"/>
      <c r="E132" s="200"/>
      <c r="F132" s="200"/>
      <c r="G132" s="200"/>
      <c r="H132" s="201"/>
      <c r="I132" s="201"/>
      <c r="J132" s="201"/>
      <c r="K132" s="204"/>
      <c r="L132" s="201"/>
      <c r="M132" s="201"/>
      <c r="N132" s="195" t="str">
        <f>IF(M132&lt;&gt;"",VLOOKUP(M132,paramètres!$D$11:$E$14,2,FALSE),"")</f>
        <v/>
      </c>
      <c r="O132" s="193"/>
      <c r="P132" s="202"/>
      <c r="Q132" s="203"/>
      <c r="R132" s="202"/>
      <c r="S132" s="203"/>
      <c r="T132" s="195"/>
      <c r="U132" s="195"/>
      <c r="V132" s="195"/>
      <c r="W132" s="195"/>
      <c r="X132" s="195"/>
      <c r="Y132" s="195"/>
      <c r="Z132" s="195"/>
      <c r="AA132" s="212">
        <f t="shared" si="9"/>
        <v>0</v>
      </c>
      <c r="AB132" s="195"/>
      <c r="AC132" s="195"/>
      <c r="AD132" s="195"/>
      <c r="AE132" s="195"/>
      <c r="AF132" s="211">
        <f t="shared" si="10"/>
        <v>0</v>
      </c>
      <c r="AG132" s="195"/>
      <c r="AH132" s="195"/>
      <c r="AI132" s="195"/>
      <c r="AJ132" s="195"/>
      <c r="AK132" s="212">
        <f t="shared" si="11"/>
        <v>0</v>
      </c>
      <c r="AM132" s="47">
        <f t="shared" si="12"/>
        <v>0</v>
      </c>
      <c r="AN132" s="47">
        <f t="shared" si="13"/>
        <v>0</v>
      </c>
      <c r="AO132" s="47">
        <f t="shared" si="14"/>
        <v>0</v>
      </c>
      <c r="AP132" s="1" t="str">
        <f t="shared" si="15"/>
        <v>B</v>
      </c>
    </row>
    <row r="133" spans="1:42" x14ac:dyDescent="0.15">
      <c r="A133" s="117">
        <v>124</v>
      </c>
      <c r="B133" s="358" t="str">
        <f t="shared" si="8"/>
        <v/>
      </c>
      <c r="C133" s="200"/>
      <c r="D133" s="200"/>
      <c r="E133" s="200"/>
      <c r="F133" s="200"/>
      <c r="G133" s="200"/>
      <c r="H133" s="201"/>
      <c r="I133" s="201"/>
      <c r="J133" s="201"/>
      <c r="K133" s="204"/>
      <c r="L133" s="201"/>
      <c r="M133" s="201"/>
      <c r="N133" s="195" t="str">
        <f>IF(M133&lt;&gt;"",VLOOKUP(M133,paramètres!$D$11:$E$14,2,FALSE),"")</f>
        <v/>
      </c>
      <c r="O133" s="193"/>
      <c r="P133" s="202"/>
      <c r="Q133" s="203"/>
      <c r="R133" s="202"/>
      <c r="S133" s="203"/>
      <c r="T133" s="195"/>
      <c r="U133" s="195"/>
      <c r="V133" s="195"/>
      <c r="W133" s="195"/>
      <c r="X133" s="195"/>
      <c r="Y133" s="195"/>
      <c r="Z133" s="195"/>
      <c r="AA133" s="212">
        <f t="shared" si="9"/>
        <v>0</v>
      </c>
      <c r="AB133" s="195"/>
      <c r="AC133" s="195"/>
      <c r="AD133" s="195"/>
      <c r="AE133" s="195"/>
      <c r="AF133" s="211">
        <f t="shared" si="10"/>
        <v>0</v>
      </c>
      <c r="AG133" s="195"/>
      <c r="AH133" s="195"/>
      <c r="AI133" s="195"/>
      <c r="AJ133" s="195"/>
      <c r="AK133" s="212">
        <f t="shared" si="11"/>
        <v>0</v>
      </c>
      <c r="AM133" s="47">
        <f t="shared" si="12"/>
        <v>0</v>
      </c>
      <c r="AN133" s="47">
        <f t="shared" si="13"/>
        <v>0</v>
      </c>
      <c r="AO133" s="47">
        <f t="shared" si="14"/>
        <v>0</v>
      </c>
      <c r="AP133" s="1" t="str">
        <f t="shared" si="15"/>
        <v>B</v>
      </c>
    </row>
    <row r="134" spans="1:42" x14ac:dyDescent="0.15">
      <c r="A134" s="117">
        <v>125</v>
      </c>
      <c r="B134" s="358" t="str">
        <f t="shared" si="8"/>
        <v/>
      </c>
      <c r="C134" s="200"/>
      <c r="D134" s="200"/>
      <c r="E134" s="200"/>
      <c r="F134" s="200"/>
      <c r="G134" s="200"/>
      <c r="H134" s="201"/>
      <c r="I134" s="201"/>
      <c r="J134" s="201"/>
      <c r="K134" s="204"/>
      <c r="L134" s="201"/>
      <c r="M134" s="201"/>
      <c r="N134" s="195" t="str">
        <f>IF(M134&lt;&gt;"",VLOOKUP(M134,paramètres!$D$11:$E$14,2,FALSE),"")</f>
        <v/>
      </c>
      <c r="O134" s="193"/>
      <c r="P134" s="202"/>
      <c r="Q134" s="203"/>
      <c r="R134" s="202"/>
      <c r="S134" s="203"/>
      <c r="T134" s="195"/>
      <c r="U134" s="195"/>
      <c r="V134" s="195"/>
      <c r="W134" s="195"/>
      <c r="X134" s="195"/>
      <c r="Y134" s="195"/>
      <c r="Z134" s="195"/>
      <c r="AA134" s="212">
        <f t="shared" si="9"/>
        <v>0</v>
      </c>
      <c r="AB134" s="195"/>
      <c r="AC134" s="195"/>
      <c r="AD134" s="195"/>
      <c r="AE134" s="195"/>
      <c r="AF134" s="211">
        <f t="shared" si="10"/>
        <v>0</v>
      </c>
      <c r="AG134" s="195"/>
      <c r="AH134" s="195"/>
      <c r="AI134" s="195"/>
      <c r="AJ134" s="195"/>
      <c r="AK134" s="212">
        <f t="shared" si="11"/>
        <v>0</v>
      </c>
      <c r="AM134" s="47">
        <f t="shared" si="12"/>
        <v>0</v>
      </c>
      <c r="AN134" s="47">
        <f t="shared" si="13"/>
        <v>0</v>
      </c>
      <c r="AO134" s="47">
        <f t="shared" si="14"/>
        <v>0</v>
      </c>
      <c r="AP134" s="1" t="str">
        <f t="shared" si="15"/>
        <v>B</v>
      </c>
    </row>
    <row r="135" spans="1:42" x14ac:dyDescent="0.15">
      <c r="A135" s="117">
        <v>126</v>
      </c>
      <c r="B135" s="358" t="str">
        <f t="shared" si="8"/>
        <v/>
      </c>
      <c r="C135" s="200"/>
      <c r="D135" s="200"/>
      <c r="E135" s="200"/>
      <c r="F135" s="200"/>
      <c r="G135" s="200"/>
      <c r="H135" s="201"/>
      <c r="I135" s="201"/>
      <c r="J135" s="201"/>
      <c r="K135" s="204"/>
      <c r="L135" s="201"/>
      <c r="M135" s="201"/>
      <c r="N135" s="195" t="str">
        <f>IF(M135&lt;&gt;"",VLOOKUP(M135,paramètres!$D$11:$E$14,2,FALSE),"")</f>
        <v/>
      </c>
      <c r="O135" s="193"/>
      <c r="P135" s="202"/>
      <c r="Q135" s="203"/>
      <c r="R135" s="202"/>
      <c r="S135" s="203"/>
      <c r="T135" s="195"/>
      <c r="U135" s="195"/>
      <c r="V135" s="195"/>
      <c r="W135" s="195"/>
      <c r="X135" s="195"/>
      <c r="Y135" s="195"/>
      <c r="Z135" s="195"/>
      <c r="AA135" s="212">
        <f t="shared" si="9"/>
        <v>0</v>
      </c>
      <c r="AB135" s="195"/>
      <c r="AC135" s="195"/>
      <c r="AD135" s="195"/>
      <c r="AE135" s="195"/>
      <c r="AF135" s="211">
        <f t="shared" si="10"/>
        <v>0</v>
      </c>
      <c r="AG135" s="195"/>
      <c r="AH135" s="195"/>
      <c r="AI135" s="195"/>
      <c r="AJ135" s="195"/>
      <c r="AK135" s="212">
        <f t="shared" si="11"/>
        <v>0</v>
      </c>
      <c r="AM135" s="47">
        <f t="shared" si="12"/>
        <v>0</v>
      </c>
      <c r="AN135" s="47">
        <f t="shared" si="13"/>
        <v>0</v>
      </c>
      <c r="AO135" s="47">
        <f t="shared" si="14"/>
        <v>0</v>
      </c>
      <c r="AP135" s="1" t="str">
        <f t="shared" si="15"/>
        <v>B</v>
      </c>
    </row>
    <row r="136" spans="1:42" x14ac:dyDescent="0.15">
      <c r="A136" s="117">
        <v>127</v>
      </c>
      <c r="B136" s="358" t="str">
        <f t="shared" si="8"/>
        <v/>
      </c>
      <c r="C136" s="200"/>
      <c r="D136" s="200"/>
      <c r="E136" s="200"/>
      <c r="F136" s="200"/>
      <c r="G136" s="200"/>
      <c r="H136" s="201"/>
      <c r="I136" s="201"/>
      <c r="J136" s="201"/>
      <c r="K136" s="204"/>
      <c r="L136" s="201"/>
      <c r="M136" s="201"/>
      <c r="N136" s="195" t="str">
        <f>IF(M136&lt;&gt;"",VLOOKUP(M136,paramètres!$D$11:$E$14,2,FALSE),"")</f>
        <v/>
      </c>
      <c r="O136" s="193"/>
      <c r="P136" s="202"/>
      <c r="Q136" s="203"/>
      <c r="R136" s="202"/>
      <c r="S136" s="203"/>
      <c r="T136" s="195"/>
      <c r="U136" s="195"/>
      <c r="V136" s="195"/>
      <c r="W136" s="195"/>
      <c r="X136" s="195"/>
      <c r="Y136" s="195"/>
      <c r="Z136" s="195"/>
      <c r="AA136" s="212">
        <f t="shared" si="9"/>
        <v>0</v>
      </c>
      <c r="AB136" s="195"/>
      <c r="AC136" s="195"/>
      <c r="AD136" s="195"/>
      <c r="AE136" s="195"/>
      <c r="AF136" s="211">
        <f t="shared" si="10"/>
        <v>0</v>
      </c>
      <c r="AG136" s="195"/>
      <c r="AH136" s="195"/>
      <c r="AI136" s="195"/>
      <c r="AJ136" s="195"/>
      <c r="AK136" s="212">
        <f t="shared" si="11"/>
        <v>0</v>
      </c>
      <c r="AM136" s="47">
        <f t="shared" si="12"/>
        <v>0</v>
      </c>
      <c r="AN136" s="47">
        <f t="shared" si="13"/>
        <v>0</v>
      </c>
      <c r="AO136" s="47">
        <f t="shared" si="14"/>
        <v>0</v>
      </c>
      <c r="AP136" s="1" t="str">
        <f t="shared" si="15"/>
        <v>B</v>
      </c>
    </row>
    <row r="137" spans="1:42" x14ac:dyDescent="0.15">
      <c r="A137" s="117">
        <v>128</v>
      </c>
      <c r="B137" s="358" t="str">
        <f t="shared" si="8"/>
        <v/>
      </c>
      <c r="C137" s="200"/>
      <c r="D137" s="200"/>
      <c r="E137" s="200"/>
      <c r="F137" s="200"/>
      <c r="G137" s="200"/>
      <c r="H137" s="201"/>
      <c r="I137" s="201"/>
      <c r="J137" s="201"/>
      <c r="K137" s="204"/>
      <c r="L137" s="201"/>
      <c r="M137" s="201"/>
      <c r="N137" s="195" t="str">
        <f>IF(M137&lt;&gt;"",VLOOKUP(M137,paramètres!$D$11:$E$14,2,FALSE),"")</f>
        <v/>
      </c>
      <c r="O137" s="193"/>
      <c r="P137" s="202"/>
      <c r="Q137" s="203"/>
      <c r="R137" s="202"/>
      <c r="S137" s="203"/>
      <c r="T137" s="195"/>
      <c r="U137" s="195"/>
      <c r="V137" s="195"/>
      <c r="W137" s="195"/>
      <c r="X137" s="195"/>
      <c r="Y137" s="195"/>
      <c r="Z137" s="195"/>
      <c r="AA137" s="212">
        <f t="shared" si="9"/>
        <v>0</v>
      </c>
      <c r="AB137" s="195"/>
      <c r="AC137" s="195"/>
      <c r="AD137" s="195"/>
      <c r="AE137" s="195"/>
      <c r="AF137" s="211">
        <f t="shared" si="10"/>
        <v>0</v>
      </c>
      <c r="AG137" s="195"/>
      <c r="AH137" s="195"/>
      <c r="AI137" s="195"/>
      <c r="AJ137" s="195"/>
      <c r="AK137" s="212">
        <f t="shared" si="11"/>
        <v>0</v>
      </c>
      <c r="AM137" s="47">
        <f t="shared" si="12"/>
        <v>0</v>
      </c>
      <c r="AN137" s="47">
        <f t="shared" si="13"/>
        <v>0</v>
      </c>
      <c r="AO137" s="47">
        <f t="shared" si="14"/>
        <v>0</v>
      </c>
      <c r="AP137" s="1" t="str">
        <f t="shared" si="15"/>
        <v>B</v>
      </c>
    </row>
    <row r="138" spans="1:42" x14ac:dyDescent="0.15">
      <c r="A138" s="117">
        <v>129</v>
      </c>
      <c r="B138" s="358" t="str">
        <f t="shared" si="8"/>
        <v/>
      </c>
      <c r="C138" s="200"/>
      <c r="D138" s="200"/>
      <c r="E138" s="200"/>
      <c r="F138" s="200"/>
      <c r="G138" s="200"/>
      <c r="H138" s="201"/>
      <c r="I138" s="201"/>
      <c r="J138" s="201"/>
      <c r="K138" s="204"/>
      <c r="L138" s="201"/>
      <c r="M138" s="201"/>
      <c r="N138" s="195" t="str">
        <f>IF(M138&lt;&gt;"",VLOOKUP(M138,paramètres!$D$11:$E$14,2,FALSE),"")</f>
        <v/>
      </c>
      <c r="O138" s="193"/>
      <c r="P138" s="202"/>
      <c r="Q138" s="203"/>
      <c r="R138" s="202"/>
      <c r="S138" s="203"/>
      <c r="T138" s="195"/>
      <c r="U138" s="195"/>
      <c r="V138" s="195"/>
      <c r="W138" s="195"/>
      <c r="X138" s="195"/>
      <c r="Y138" s="195"/>
      <c r="Z138" s="195"/>
      <c r="AA138" s="212">
        <f t="shared" si="9"/>
        <v>0</v>
      </c>
      <c r="AB138" s="195"/>
      <c r="AC138" s="195"/>
      <c r="AD138" s="195"/>
      <c r="AE138" s="195"/>
      <c r="AF138" s="211">
        <f t="shared" si="10"/>
        <v>0</v>
      </c>
      <c r="AG138" s="195"/>
      <c r="AH138" s="195"/>
      <c r="AI138" s="195"/>
      <c r="AJ138" s="195"/>
      <c r="AK138" s="212">
        <f t="shared" si="11"/>
        <v>0</v>
      </c>
      <c r="AM138" s="47">
        <f t="shared" si="12"/>
        <v>0</v>
      </c>
      <c r="AN138" s="47">
        <f t="shared" si="13"/>
        <v>0</v>
      </c>
      <c r="AO138" s="47">
        <f t="shared" si="14"/>
        <v>0</v>
      </c>
      <c r="AP138" s="1" t="str">
        <f t="shared" si="15"/>
        <v>B</v>
      </c>
    </row>
    <row r="139" spans="1:42" x14ac:dyDescent="0.15">
      <c r="A139" s="117">
        <v>130</v>
      </c>
      <c r="B139" s="358" t="str">
        <f t="shared" ref="B139:B405" si="16">C139&amp;D139</f>
        <v/>
      </c>
      <c r="C139" s="200"/>
      <c r="D139" s="200"/>
      <c r="E139" s="200"/>
      <c r="F139" s="200"/>
      <c r="G139" s="200"/>
      <c r="H139" s="201"/>
      <c r="I139" s="201"/>
      <c r="J139" s="201"/>
      <c r="K139" s="204"/>
      <c r="L139" s="201"/>
      <c r="M139" s="201"/>
      <c r="N139" s="195" t="str">
        <f>IF(M139&lt;&gt;"",VLOOKUP(M139,paramètres!$D$11:$E$14,2,FALSE),"")</f>
        <v/>
      </c>
      <c r="O139" s="193"/>
      <c r="P139" s="202"/>
      <c r="Q139" s="203"/>
      <c r="R139" s="202"/>
      <c r="S139" s="203"/>
      <c r="T139" s="195"/>
      <c r="U139" s="195"/>
      <c r="V139" s="195"/>
      <c r="W139" s="195"/>
      <c r="X139" s="195"/>
      <c r="Y139" s="195"/>
      <c r="Z139" s="195"/>
      <c r="AA139" s="212">
        <f t="shared" ref="AA139:AA405" si="17">T139+U139+V139+W139+X139+Y139+Z139</f>
        <v>0</v>
      </c>
      <c r="AB139" s="195"/>
      <c r="AC139" s="195"/>
      <c r="AD139" s="195"/>
      <c r="AE139" s="195"/>
      <c r="AF139" s="211">
        <f t="shared" ref="AF139:AF202" si="18">AB139+AC139+AD139+AE139</f>
        <v>0</v>
      </c>
      <c r="AG139" s="195"/>
      <c r="AH139" s="195"/>
      <c r="AI139" s="195"/>
      <c r="AJ139" s="195"/>
      <c r="AK139" s="212">
        <f t="shared" ref="AK139:AK405" si="19">AG139+AH139+AI139+AJ139</f>
        <v>0</v>
      </c>
      <c r="AM139" s="47">
        <f t="shared" ref="AM139:AM405" si="20">(AK139+Z139+Y139+T139)</f>
        <v>0</v>
      </c>
      <c r="AN139" s="47">
        <f t="shared" ref="AN139:AN405" si="21">(AK139+Z139+Y139+T139)/12</f>
        <v>0</v>
      </c>
      <c r="AO139" s="47">
        <f t="shared" ref="AO139:AO405" si="22">IF(AN139&lt;&gt;0,1,0)</f>
        <v>0</v>
      </c>
      <c r="AP139" s="1" t="str">
        <f t="shared" ref="AP139:AP405" si="23">IF(AN139&gt;=1000000,"A","B")</f>
        <v>B</v>
      </c>
    </row>
    <row r="140" spans="1:42" x14ac:dyDescent="0.15">
      <c r="A140" s="117">
        <v>131</v>
      </c>
      <c r="B140" s="358" t="str">
        <f t="shared" si="16"/>
        <v/>
      </c>
      <c r="C140" s="200"/>
      <c r="D140" s="200"/>
      <c r="E140" s="200"/>
      <c r="F140" s="200"/>
      <c r="G140" s="200"/>
      <c r="H140" s="201"/>
      <c r="I140" s="201"/>
      <c r="J140" s="201"/>
      <c r="K140" s="204"/>
      <c r="L140" s="201"/>
      <c r="M140" s="201"/>
      <c r="N140" s="195" t="str">
        <f>IF(M140&lt;&gt;"",VLOOKUP(M140,paramètres!$D$11:$E$14,2,FALSE),"")</f>
        <v/>
      </c>
      <c r="O140" s="193"/>
      <c r="P140" s="202"/>
      <c r="Q140" s="203"/>
      <c r="R140" s="202"/>
      <c r="S140" s="203"/>
      <c r="T140" s="195"/>
      <c r="U140" s="195"/>
      <c r="V140" s="195"/>
      <c r="W140" s="195"/>
      <c r="X140" s="195"/>
      <c r="Y140" s="195"/>
      <c r="Z140" s="195"/>
      <c r="AA140" s="212">
        <f t="shared" si="17"/>
        <v>0</v>
      </c>
      <c r="AB140" s="195"/>
      <c r="AC140" s="195"/>
      <c r="AD140" s="195"/>
      <c r="AE140" s="195"/>
      <c r="AF140" s="211">
        <f t="shared" si="18"/>
        <v>0</v>
      </c>
      <c r="AG140" s="195"/>
      <c r="AH140" s="195"/>
      <c r="AI140" s="195"/>
      <c r="AJ140" s="195"/>
      <c r="AK140" s="212">
        <f t="shared" si="19"/>
        <v>0</v>
      </c>
      <c r="AM140" s="47">
        <f t="shared" si="20"/>
        <v>0</v>
      </c>
      <c r="AN140" s="47">
        <f t="shared" si="21"/>
        <v>0</v>
      </c>
      <c r="AO140" s="47">
        <f t="shared" si="22"/>
        <v>0</v>
      </c>
      <c r="AP140" s="1" t="str">
        <f t="shared" si="23"/>
        <v>B</v>
      </c>
    </row>
    <row r="141" spans="1:42" x14ac:dyDescent="0.15">
      <c r="A141" s="117">
        <v>132</v>
      </c>
      <c r="B141" s="358" t="str">
        <f t="shared" si="16"/>
        <v/>
      </c>
      <c r="C141" s="200"/>
      <c r="D141" s="200"/>
      <c r="E141" s="200"/>
      <c r="F141" s="200"/>
      <c r="G141" s="200"/>
      <c r="H141" s="201"/>
      <c r="I141" s="201"/>
      <c r="J141" s="201"/>
      <c r="K141" s="204"/>
      <c r="L141" s="201"/>
      <c r="M141" s="201"/>
      <c r="N141" s="195" t="str">
        <f>IF(M141&lt;&gt;"",VLOOKUP(M141,paramètres!$D$11:$E$14,2,FALSE),"")</f>
        <v/>
      </c>
      <c r="O141" s="193"/>
      <c r="P141" s="202"/>
      <c r="Q141" s="203"/>
      <c r="R141" s="202"/>
      <c r="S141" s="203"/>
      <c r="T141" s="195"/>
      <c r="U141" s="195"/>
      <c r="V141" s="195"/>
      <c r="W141" s="195"/>
      <c r="X141" s="195"/>
      <c r="Y141" s="195"/>
      <c r="Z141" s="195"/>
      <c r="AA141" s="212">
        <f t="shared" si="17"/>
        <v>0</v>
      </c>
      <c r="AB141" s="195"/>
      <c r="AC141" s="195"/>
      <c r="AD141" s="195"/>
      <c r="AE141" s="195"/>
      <c r="AF141" s="211">
        <f t="shared" si="18"/>
        <v>0</v>
      </c>
      <c r="AG141" s="195"/>
      <c r="AH141" s="195"/>
      <c r="AI141" s="195"/>
      <c r="AJ141" s="195"/>
      <c r="AK141" s="212">
        <f t="shared" si="19"/>
        <v>0</v>
      </c>
      <c r="AM141" s="47">
        <f t="shared" si="20"/>
        <v>0</v>
      </c>
      <c r="AN141" s="47">
        <f t="shared" si="21"/>
        <v>0</v>
      </c>
      <c r="AO141" s="47">
        <f t="shared" si="22"/>
        <v>0</v>
      </c>
      <c r="AP141" s="1" t="str">
        <f t="shared" si="23"/>
        <v>B</v>
      </c>
    </row>
    <row r="142" spans="1:42" x14ac:dyDescent="0.15">
      <c r="A142" s="117">
        <v>133</v>
      </c>
      <c r="B142" s="358" t="str">
        <f t="shared" si="16"/>
        <v/>
      </c>
      <c r="C142" s="200"/>
      <c r="D142" s="200"/>
      <c r="E142" s="200"/>
      <c r="F142" s="200"/>
      <c r="G142" s="200"/>
      <c r="H142" s="201"/>
      <c r="I142" s="201"/>
      <c r="J142" s="201"/>
      <c r="K142" s="204"/>
      <c r="L142" s="201"/>
      <c r="M142" s="201"/>
      <c r="N142" s="195" t="str">
        <f>IF(M142&lt;&gt;"",VLOOKUP(M142,paramètres!$D$11:$E$14,2,FALSE),"")</f>
        <v/>
      </c>
      <c r="O142" s="193"/>
      <c r="P142" s="202"/>
      <c r="Q142" s="203"/>
      <c r="R142" s="202"/>
      <c r="S142" s="203"/>
      <c r="T142" s="195"/>
      <c r="U142" s="195"/>
      <c r="V142" s="195"/>
      <c r="W142" s="195"/>
      <c r="X142" s="195"/>
      <c r="Y142" s="195"/>
      <c r="Z142" s="195"/>
      <c r="AA142" s="212">
        <f t="shared" si="17"/>
        <v>0</v>
      </c>
      <c r="AB142" s="195"/>
      <c r="AC142" s="195"/>
      <c r="AD142" s="195"/>
      <c r="AE142" s="195"/>
      <c r="AF142" s="211">
        <f t="shared" si="18"/>
        <v>0</v>
      </c>
      <c r="AG142" s="195"/>
      <c r="AH142" s="195"/>
      <c r="AI142" s="195"/>
      <c r="AJ142" s="195"/>
      <c r="AK142" s="212">
        <f t="shared" si="19"/>
        <v>0</v>
      </c>
      <c r="AM142" s="47">
        <f t="shared" si="20"/>
        <v>0</v>
      </c>
      <c r="AN142" s="47">
        <f t="shared" si="21"/>
        <v>0</v>
      </c>
      <c r="AO142" s="47">
        <f t="shared" si="22"/>
        <v>0</v>
      </c>
      <c r="AP142" s="1" t="str">
        <f t="shared" si="23"/>
        <v>B</v>
      </c>
    </row>
    <row r="143" spans="1:42" x14ac:dyDescent="0.15">
      <c r="A143" s="117">
        <v>134</v>
      </c>
      <c r="B143" s="358" t="str">
        <f t="shared" si="16"/>
        <v/>
      </c>
      <c r="C143" s="200"/>
      <c r="D143" s="200"/>
      <c r="E143" s="200"/>
      <c r="F143" s="200"/>
      <c r="G143" s="200"/>
      <c r="H143" s="201"/>
      <c r="I143" s="201"/>
      <c r="J143" s="201"/>
      <c r="K143" s="204"/>
      <c r="L143" s="201"/>
      <c r="M143" s="201"/>
      <c r="N143" s="195" t="str">
        <f>IF(M143&lt;&gt;"",VLOOKUP(M143,paramètres!$D$11:$E$14,2,FALSE),"")</f>
        <v/>
      </c>
      <c r="O143" s="193"/>
      <c r="P143" s="202"/>
      <c r="Q143" s="203"/>
      <c r="R143" s="202"/>
      <c r="S143" s="203"/>
      <c r="T143" s="195"/>
      <c r="U143" s="195"/>
      <c r="V143" s="195"/>
      <c r="W143" s="195"/>
      <c r="X143" s="195"/>
      <c r="Y143" s="195"/>
      <c r="Z143" s="195"/>
      <c r="AA143" s="212">
        <f t="shared" si="17"/>
        <v>0</v>
      </c>
      <c r="AB143" s="195"/>
      <c r="AC143" s="195"/>
      <c r="AD143" s="195"/>
      <c r="AE143" s="195"/>
      <c r="AF143" s="211">
        <f t="shared" si="18"/>
        <v>0</v>
      </c>
      <c r="AG143" s="195"/>
      <c r="AH143" s="195"/>
      <c r="AI143" s="195"/>
      <c r="AJ143" s="195"/>
      <c r="AK143" s="212">
        <f t="shared" si="19"/>
        <v>0</v>
      </c>
      <c r="AM143" s="47">
        <f t="shared" si="20"/>
        <v>0</v>
      </c>
      <c r="AN143" s="47">
        <f t="shared" si="21"/>
        <v>0</v>
      </c>
      <c r="AO143" s="47">
        <f t="shared" si="22"/>
        <v>0</v>
      </c>
      <c r="AP143" s="1" t="str">
        <f t="shared" si="23"/>
        <v>B</v>
      </c>
    </row>
    <row r="144" spans="1:42" x14ac:dyDescent="0.15">
      <c r="A144" s="117">
        <v>135</v>
      </c>
      <c r="B144" s="358" t="str">
        <f t="shared" si="16"/>
        <v/>
      </c>
      <c r="C144" s="200"/>
      <c r="D144" s="200"/>
      <c r="E144" s="200"/>
      <c r="F144" s="200"/>
      <c r="G144" s="200"/>
      <c r="H144" s="201"/>
      <c r="I144" s="201"/>
      <c r="J144" s="201"/>
      <c r="K144" s="204"/>
      <c r="L144" s="201"/>
      <c r="M144" s="201"/>
      <c r="N144" s="195" t="str">
        <f>IF(M144&lt;&gt;"",VLOOKUP(M144,paramètres!$D$11:$E$14,2,FALSE),"")</f>
        <v/>
      </c>
      <c r="O144" s="193"/>
      <c r="P144" s="202"/>
      <c r="Q144" s="203"/>
      <c r="R144" s="202"/>
      <c r="S144" s="203"/>
      <c r="T144" s="195"/>
      <c r="U144" s="195"/>
      <c r="V144" s="195"/>
      <c r="W144" s="195"/>
      <c r="X144" s="195"/>
      <c r="Y144" s="195"/>
      <c r="Z144" s="195"/>
      <c r="AA144" s="212">
        <f t="shared" si="17"/>
        <v>0</v>
      </c>
      <c r="AB144" s="195"/>
      <c r="AC144" s="195"/>
      <c r="AD144" s="195"/>
      <c r="AE144" s="195"/>
      <c r="AF144" s="211">
        <f t="shared" si="18"/>
        <v>0</v>
      </c>
      <c r="AG144" s="195"/>
      <c r="AH144" s="195"/>
      <c r="AI144" s="195"/>
      <c r="AJ144" s="195"/>
      <c r="AK144" s="212">
        <f t="shared" si="19"/>
        <v>0</v>
      </c>
      <c r="AM144" s="47">
        <f t="shared" si="20"/>
        <v>0</v>
      </c>
      <c r="AN144" s="47">
        <f t="shared" si="21"/>
        <v>0</v>
      </c>
      <c r="AO144" s="47">
        <f t="shared" si="22"/>
        <v>0</v>
      </c>
      <c r="AP144" s="1" t="str">
        <f t="shared" si="23"/>
        <v>B</v>
      </c>
    </row>
    <row r="145" spans="1:42" x14ac:dyDescent="0.15">
      <c r="A145" s="117">
        <v>136</v>
      </c>
      <c r="B145" s="358"/>
      <c r="C145" s="200"/>
      <c r="D145" s="200"/>
      <c r="E145" s="200"/>
      <c r="F145" s="200"/>
      <c r="G145" s="200"/>
      <c r="H145" s="201"/>
      <c r="I145" s="201"/>
      <c r="J145" s="201"/>
      <c r="K145" s="204"/>
      <c r="L145" s="201"/>
      <c r="M145" s="201"/>
      <c r="N145" s="195" t="str">
        <f>IF(M145&lt;&gt;"",VLOOKUP(M145,paramètres!$D$11:$E$14,2,FALSE),"")</f>
        <v/>
      </c>
      <c r="O145" s="193"/>
      <c r="P145" s="202"/>
      <c r="Q145" s="203"/>
      <c r="R145" s="202"/>
      <c r="S145" s="203"/>
      <c r="T145" s="195"/>
      <c r="U145" s="195"/>
      <c r="V145" s="195"/>
      <c r="W145" s="195"/>
      <c r="X145" s="195"/>
      <c r="Y145" s="195"/>
      <c r="Z145" s="195"/>
      <c r="AA145" s="212">
        <f t="shared" ref="AA145:AA208" si="24">T145+U145+V145+W145+X145+Y145+Z145</f>
        <v>0</v>
      </c>
      <c r="AB145" s="195"/>
      <c r="AC145" s="195"/>
      <c r="AD145" s="195"/>
      <c r="AE145" s="195"/>
      <c r="AF145" s="211">
        <f t="shared" si="18"/>
        <v>0</v>
      </c>
      <c r="AG145" s="195"/>
      <c r="AH145" s="195"/>
      <c r="AI145" s="195"/>
      <c r="AJ145" s="195"/>
      <c r="AK145" s="212">
        <f t="shared" ref="AK145:AK208" si="25">AG145+AH145+AI145+AJ145</f>
        <v>0</v>
      </c>
      <c r="AM145" s="47">
        <f t="shared" ref="AM145:AM208" si="26">(AK145+Z145+Y145+T145)</f>
        <v>0</v>
      </c>
      <c r="AN145" s="47">
        <f t="shared" ref="AN145:AN208" si="27">(AK145+Z145+Y145+T145)/12</f>
        <v>0</v>
      </c>
      <c r="AO145" s="47">
        <f t="shared" ref="AO145:AO208" si="28">IF(AN145&lt;&gt;0,1,0)</f>
        <v>0</v>
      </c>
      <c r="AP145" s="1" t="str">
        <f t="shared" ref="AP145:AP208" si="29">IF(AN145&gt;=1000000,"A","B")</f>
        <v>B</v>
      </c>
    </row>
    <row r="146" spans="1:42" x14ac:dyDescent="0.15">
      <c r="A146" s="117">
        <v>137</v>
      </c>
      <c r="B146" s="358"/>
      <c r="C146" s="200"/>
      <c r="D146" s="200"/>
      <c r="E146" s="200"/>
      <c r="F146" s="200"/>
      <c r="G146" s="200"/>
      <c r="H146" s="201"/>
      <c r="I146" s="201"/>
      <c r="J146" s="201"/>
      <c r="K146" s="204"/>
      <c r="L146" s="201"/>
      <c r="M146" s="201"/>
      <c r="N146" s="195" t="str">
        <f>IF(M146&lt;&gt;"",VLOOKUP(M146,paramètres!$D$11:$E$14,2,FALSE),"")</f>
        <v/>
      </c>
      <c r="O146" s="193"/>
      <c r="P146" s="202"/>
      <c r="Q146" s="203"/>
      <c r="R146" s="202"/>
      <c r="S146" s="203"/>
      <c r="T146" s="195"/>
      <c r="U146" s="195"/>
      <c r="V146" s="195"/>
      <c r="W146" s="195"/>
      <c r="X146" s="195"/>
      <c r="Y146" s="195"/>
      <c r="Z146" s="195"/>
      <c r="AA146" s="212">
        <f t="shared" si="24"/>
        <v>0</v>
      </c>
      <c r="AB146" s="195"/>
      <c r="AC146" s="195"/>
      <c r="AD146" s="195"/>
      <c r="AE146" s="195"/>
      <c r="AF146" s="211">
        <f t="shared" si="18"/>
        <v>0</v>
      </c>
      <c r="AG146" s="195"/>
      <c r="AH146" s="195"/>
      <c r="AI146" s="195"/>
      <c r="AJ146" s="195"/>
      <c r="AK146" s="212">
        <f t="shared" si="25"/>
        <v>0</v>
      </c>
      <c r="AM146" s="47">
        <f t="shared" si="26"/>
        <v>0</v>
      </c>
      <c r="AN146" s="47">
        <f t="shared" si="27"/>
        <v>0</v>
      </c>
      <c r="AO146" s="47">
        <f t="shared" si="28"/>
        <v>0</v>
      </c>
      <c r="AP146" s="1" t="str">
        <f t="shared" si="29"/>
        <v>B</v>
      </c>
    </row>
    <row r="147" spans="1:42" x14ac:dyDescent="0.15">
      <c r="A147" s="117">
        <v>138</v>
      </c>
      <c r="B147" s="358"/>
      <c r="C147" s="200"/>
      <c r="D147" s="200"/>
      <c r="E147" s="200"/>
      <c r="F147" s="200"/>
      <c r="G147" s="200"/>
      <c r="H147" s="201"/>
      <c r="I147" s="201"/>
      <c r="J147" s="201"/>
      <c r="K147" s="204"/>
      <c r="L147" s="201"/>
      <c r="M147" s="201"/>
      <c r="N147" s="195" t="str">
        <f>IF(M147&lt;&gt;"",VLOOKUP(M147,paramètres!$D$11:$E$14,2,FALSE),"")</f>
        <v/>
      </c>
      <c r="O147" s="193"/>
      <c r="P147" s="202"/>
      <c r="Q147" s="203"/>
      <c r="R147" s="202"/>
      <c r="S147" s="203"/>
      <c r="T147" s="195"/>
      <c r="U147" s="195"/>
      <c r="V147" s="195"/>
      <c r="W147" s="195"/>
      <c r="X147" s="195"/>
      <c r="Y147" s="195"/>
      <c r="Z147" s="195"/>
      <c r="AA147" s="212">
        <f t="shared" si="24"/>
        <v>0</v>
      </c>
      <c r="AB147" s="195"/>
      <c r="AC147" s="195"/>
      <c r="AD147" s="195"/>
      <c r="AE147" s="195"/>
      <c r="AF147" s="211">
        <f t="shared" si="18"/>
        <v>0</v>
      </c>
      <c r="AG147" s="195"/>
      <c r="AH147" s="195"/>
      <c r="AI147" s="195"/>
      <c r="AJ147" s="195"/>
      <c r="AK147" s="212">
        <f t="shared" si="25"/>
        <v>0</v>
      </c>
      <c r="AM147" s="47">
        <f t="shared" si="26"/>
        <v>0</v>
      </c>
      <c r="AN147" s="47">
        <f t="shared" si="27"/>
        <v>0</v>
      </c>
      <c r="AO147" s="47">
        <f t="shared" si="28"/>
        <v>0</v>
      </c>
      <c r="AP147" s="1" t="str">
        <f t="shared" si="29"/>
        <v>B</v>
      </c>
    </row>
    <row r="148" spans="1:42" x14ac:dyDescent="0.15">
      <c r="A148" s="117">
        <v>139</v>
      </c>
      <c r="B148" s="358"/>
      <c r="C148" s="200"/>
      <c r="D148" s="200"/>
      <c r="E148" s="200"/>
      <c r="F148" s="200"/>
      <c r="G148" s="200"/>
      <c r="H148" s="201"/>
      <c r="I148" s="201"/>
      <c r="J148" s="201"/>
      <c r="K148" s="204"/>
      <c r="L148" s="201"/>
      <c r="M148" s="201"/>
      <c r="N148" s="195" t="str">
        <f>IF(M148&lt;&gt;"",VLOOKUP(M148,paramètres!$D$11:$E$14,2,FALSE),"")</f>
        <v/>
      </c>
      <c r="O148" s="193"/>
      <c r="P148" s="202"/>
      <c r="Q148" s="203"/>
      <c r="R148" s="202"/>
      <c r="S148" s="203"/>
      <c r="T148" s="195"/>
      <c r="U148" s="195"/>
      <c r="V148" s="195"/>
      <c r="W148" s="195"/>
      <c r="X148" s="195"/>
      <c r="Y148" s="195"/>
      <c r="Z148" s="195"/>
      <c r="AA148" s="212">
        <f t="shared" si="24"/>
        <v>0</v>
      </c>
      <c r="AB148" s="195"/>
      <c r="AC148" s="195"/>
      <c r="AD148" s="195"/>
      <c r="AE148" s="195"/>
      <c r="AF148" s="211">
        <f t="shared" si="18"/>
        <v>0</v>
      </c>
      <c r="AG148" s="195"/>
      <c r="AH148" s="195"/>
      <c r="AI148" s="195"/>
      <c r="AJ148" s="195"/>
      <c r="AK148" s="212">
        <f t="shared" si="25"/>
        <v>0</v>
      </c>
      <c r="AM148" s="47">
        <f t="shared" si="26"/>
        <v>0</v>
      </c>
      <c r="AN148" s="47">
        <f t="shared" si="27"/>
        <v>0</v>
      </c>
      <c r="AO148" s="47">
        <f t="shared" si="28"/>
        <v>0</v>
      </c>
      <c r="AP148" s="1" t="str">
        <f t="shared" si="29"/>
        <v>B</v>
      </c>
    </row>
    <row r="149" spans="1:42" x14ac:dyDescent="0.15">
      <c r="A149" s="117">
        <v>140</v>
      </c>
      <c r="B149" s="358"/>
      <c r="C149" s="200"/>
      <c r="D149" s="200"/>
      <c r="E149" s="200"/>
      <c r="F149" s="200"/>
      <c r="G149" s="200"/>
      <c r="H149" s="201"/>
      <c r="I149" s="201"/>
      <c r="J149" s="201"/>
      <c r="K149" s="204"/>
      <c r="L149" s="201"/>
      <c r="M149" s="201"/>
      <c r="N149" s="195" t="str">
        <f>IF(M149&lt;&gt;"",VLOOKUP(M149,paramètres!$D$11:$E$14,2,FALSE),"")</f>
        <v/>
      </c>
      <c r="O149" s="193"/>
      <c r="P149" s="202"/>
      <c r="Q149" s="203"/>
      <c r="R149" s="202"/>
      <c r="S149" s="203"/>
      <c r="T149" s="195"/>
      <c r="U149" s="195"/>
      <c r="V149" s="195"/>
      <c r="W149" s="195"/>
      <c r="X149" s="195"/>
      <c r="Y149" s="195"/>
      <c r="Z149" s="195"/>
      <c r="AA149" s="212">
        <f t="shared" si="24"/>
        <v>0</v>
      </c>
      <c r="AB149" s="195"/>
      <c r="AC149" s="195"/>
      <c r="AD149" s="195"/>
      <c r="AE149" s="195"/>
      <c r="AF149" s="211">
        <f t="shared" si="18"/>
        <v>0</v>
      </c>
      <c r="AG149" s="195"/>
      <c r="AH149" s="195"/>
      <c r="AI149" s="195"/>
      <c r="AJ149" s="195"/>
      <c r="AK149" s="212">
        <f t="shared" si="25"/>
        <v>0</v>
      </c>
      <c r="AM149" s="47">
        <f t="shared" si="26"/>
        <v>0</v>
      </c>
      <c r="AN149" s="47">
        <f t="shared" si="27"/>
        <v>0</v>
      </c>
      <c r="AO149" s="47">
        <f t="shared" si="28"/>
        <v>0</v>
      </c>
      <c r="AP149" s="1" t="str">
        <f t="shared" si="29"/>
        <v>B</v>
      </c>
    </row>
    <row r="150" spans="1:42" x14ac:dyDescent="0.15">
      <c r="A150" s="117">
        <v>141</v>
      </c>
      <c r="B150" s="358"/>
      <c r="C150" s="200"/>
      <c r="D150" s="200"/>
      <c r="E150" s="200"/>
      <c r="F150" s="200"/>
      <c r="G150" s="200"/>
      <c r="H150" s="201"/>
      <c r="I150" s="201"/>
      <c r="J150" s="201"/>
      <c r="K150" s="204"/>
      <c r="L150" s="201"/>
      <c r="M150" s="201"/>
      <c r="N150" s="195" t="str">
        <f>IF(M150&lt;&gt;"",VLOOKUP(M150,paramètres!$D$11:$E$14,2,FALSE),"")</f>
        <v/>
      </c>
      <c r="O150" s="193"/>
      <c r="P150" s="202"/>
      <c r="Q150" s="203"/>
      <c r="R150" s="202"/>
      <c r="S150" s="203"/>
      <c r="T150" s="195"/>
      <c r="U150" s="195"/>
      <c r="V150" s="195"/>
      <c r="W150" s="195"/>
      <c r="X150" s="195"/>
      <c r="Y150" s="195"/>
      <c r="Z150" s="195"/>
      <c r="AA150" s="212">
        <f t="shared" si="24"/>
        <v>0</v>
      </c>
      <c r="AB150" s="195"/>
      <c r="AC150" s="195"/>
      <c r="AD150" s="195"/>
      <c r="AE150" s="195"/>
      <c r="AF150" s="211">
        <f t="shared" si="18"/>
        <v>0</v>
      </c>
      <c r="AG150" s="195"/>
      <c r="AH150" s="195"/>
      <c r="AI150" s="195"/>
      <c r="AJ150" s="195"/>
      <c r="AK150" s="212">
        <f t="shared" si="25"/>
        <v>0</v>
      </c>
      <c r="AM150" s="47">
        <f t="shared" si="26"/>
        <v>0</v>
      </c>
      <c r="AN150" s="47">
        <f t="shared" si="27"/>
        <v>0</v>
      </c>
      <c r="AO150" s="47">
        <f t="shared" si="28"/>
        <v>0</v>
      </c>
      <c r="AP150" s="1" t="str">
        <f t="shared" si="29"/>
        <v>B</v>
      </c>
    </row>
    <row r="151" spans="1:42" x14ac:dyDescent="0.15">
      <c r="A151" s="117">
        <v>142</v>
      </c>
      <c r="B151" s="358"/>
      <c r="C151" s="200"/>
      <c r="D151" s="200"/>
      <c r="E151" s="200"/>
      <c r="F151" s="200"/>
      <c r="G151" s="200"/>
      <c r="H151" s="201"/>
      <c r="I151" s="201"/>
      <c r="J151" s="201"/>
      <c r="K151" s="204"/>
      <c r="L151" s="201"/>
      <c r="M151" s="201"/>
      <c r="N151" s="195" t="str">
        <f>IF(M151&lt;&gt;"",VLOOKUP(M151,paramètres!$D$11:$E$14,2,FALSE),"")</f>
        <v/>
      </c>
      <c r="O151" s="193"/>
      <c r="P151" s="202"/>
      <c r="Q151" s="203"/>
      <c r="R151" s="202"/>
      <c r="S151" s="203"/>
      <c r="T151" s="195"/>
      <c r="U151" s="195"/>
      <c r="V151" s="195"/>
      <c r="W151" s="195"/>
      <c r="X151" s="195"/>
      <c r="Y151" s="195"/>
      <c r="Z151" s="195"/>
      <c r="AA151" s="212">
        <f t="shared" si="24"/>
        <v>0</v>
      </c>
      <c r="AB151" s="195"/>
      <c r="AC151" s="195"/>
      <c r="AD151" s="195"/>
      <c r="AE151" s="195"/>
      <c r="AF151" s="211">
        <f t="shared" si="18"/>
        <v>0</v>
      </c>
      <c r="AG151" s="195"/>
      <c r="AH151" s="195"/>
      <c r="AI151" s="195"/>
      <c r="AJ151" s="195"/>
      <c r="AK151" s="212">
        <f t="shared" si="25"/>
        <v>0</v>
      </c>
      <c r="AM151" s="47">
        <f t="shared" si="26"/>
        <v>0</v>
      </c>
      <c r="AN151" s="47">
        <f t="shared" si="27"/>
        <v>0</v>
      </c>
      <c r="AO151" s="47">
        <f t="shared" si="28"/>
        <v>0</v>
      </c>
      <c r="AP151" s="1" t="str">
        <f t="shared" si="29"/>
        <v>B</v>
      </c>
    </row>
    <row r="152" spans="1:42" x14ac:dyDescent="0.15">
      <c r="A152" s="117">
        <v>143</v>
      </c>
      <c r="B152" s="358"/>
      <c r="C152" s="200"/>
      <c r="D152" s="200"/>
      <c r="E152" s="200"/>
      <c r="F152" s="200"/>
      <c r="G152" s="200"/>
      <c r="H152" s="201"/>
      <c r="I152" s="201"/>
      <c r="J152" s="201"/>
      <c r="K152" s="204"/>
      <c r="L152" s="201"/>
      <c r="M152" s="201"/>
      <c r="N152" s="195" t="str">
        <f>IF(M152&lt;&gt;"",VLOOKUP(M152,paramètres!$D$11:$E$14,2,FALSE),"")</f>
        <v/>
      </c>
      <c r="O152" s="193"/>
      <c r="P152" s="202"/>
      <c r="Q152" s="203"/>
      <c r="R152" s="202"/>
      <c r="S152" s="203"/>
      <c r="T152" s="195"/>
      <c r="U152" s="195"/>
      <c r="V152" s="195"/>
      <c r="W152" s="195"/>
      <c r="X152" s="195"/>
      <c r="Y152" s="195"/>
      <c r="Z152" s="195"/>
      <c r="AA152" s="212">
        <f t="shared" si="24"/>
        <v>0</v>
      </c>
      <c r="AB152" s="195"/>
      <c r="AC152" s="195"/>
      <c r="AD152" s="195"/>
      <c r="AE152" s="195"/>
      <c r="AF152" s="211">
        <f t="shared" si="18"/>
        <v>0</v>
      </c>
      <c r="AG152" s="195"/>
      <c r="AH152" s="195"/>
      <c r="AI152" s="195"/>
      <c r="AJ152" s="195"/>
      <c r="AK152" s="212">
        <f t="shared" si="25"/>
        <v>0</v>
      </c>
      <c r="AM152" s="47">
        <f t="shared" si="26"/>
        <v>0</v>
      </c>
      <c r="AN152" s="47">
        <f t="shared" si="27"/>
        <v>0</v>
      </c>
      <c r="AO152" s="47">
        <f t="shared" si="28"/>
        <v>0</v>
      </c>
      <c r="AP152" s="1" t="str">
        <f t="shared" si="29"/>
        <v>B</v>
      </c>
    </row>
    <row r="153" spans="1:42" x14ac:dyDescent="0.15">
      <c r="A153" s="117">
        <v>144</v>
      </c>
      <c r="B153" s="358"/>
      <c r="C153" s="200"/>
      <c r="D153" s="200"/>
      <c r="E153" s="200"/>
      <c r="F153" s="200"/>
      <c r="G153" s="200"/>
      <c r="H153" s="201"/>
      <c r="I153" s="201"/>
      <c r="J153" s="201"/>
      <c r="K153" s="204"/>
      <c r="L153" s="201"/>
      <c r="M153" s="201"/>
      <c r="N153" s="195" t="str">
        <f>IF(M153&lt;&gt;"",VLOOKUP(M153,paramètres!$D$11:$E$14,2,FALSE),"")</f>
        <v/>
      </c>
      <c r="O153" s="193"/>
      <c r="P153" s="202"/>
      <c r="Q153" s="203"/>
      <c r="R153" s="202"/>
      <c r="S153" s="203"/>
      <c r="T153" s="195"/>
      <c r="U153" s="195"/>
      <c r="V153" s="195"/>
      <c r="W153" s="195"/>
      <c r="X153" s="195"/>
      <c r="Y153" s="195"/>
      <c r="Z153" s="195"/>
      <c r="AA153" s="212">
        <f t="shared" si="24"/>
        <v>0</v>
      </c>
      <c r="AB153" s="195"/>
      <c r="AC153" s="195"/>
      <c r="AD153" s="195"/>
      <c r="AE153" s="195"/>
      <c r="AF153" s="211">
        <f t="shared" si="18"/>
        <v>0</v>
      </c>
      <c r="AG153" s="195"/>
      <c r="AH153" s="195"/>
      <c r="AI153" s="195"/>
      <c r="AJ153" s="195"/>
      <c r="AK153" s="212">
        <f t="shared" si="25"/>
        <v>0</v>
      </c>
      <c r="AM153" s="47">
        <f t="shared" si="26"/>
        <v>0</v>
      </c>
      <c r="AN153" s="47">
        <f t="shared" si="27"/>
        <v>0</v>
      </c>
      <c r="AO153" s="47">
        <f t="shared" si="28"/>
        <v>0</v>
      </c>
      <c r="AP153" s="1" t="str">
        <f t="shared" si="29"/>
        <v>B</v>
      </c>
    </row>
    <row r="154" spans="1:42" x14ac:dyDescent="0.15">
      <c r="A154" s="117">
        <v>145</v>
      </c>
      <c r="B154" s="358"/>
      <c r="C154" s="200"/>
      <c r="D154" s="200"/>
      <c r="E154" s="200"/>
      <c r="F154" s="200"/>
      <c r="G154" s="200"/>
      <c r="H154" s="201"/>
      <c r="I154" s="201"/>
      <c r="J154" s="201"/>
      <c r="K154" s="204"/>
      <c r="L154" s="201"/>
      <c r="M154" s="201"/>
      <c r="N154" s="195" t="str">
        <f>IF(M154&lt;&gt;"",VLOOKUP(M154,paramètres!$D$11:$E$14,2,FALSE),"")</f>
        <v/>
      </c>
      <c r="O154" s="193"/>
      <c r="P154" s="202"/>
      <c r="Q154" s="203"/>
      <c r="R154" s="202"/>
      <c r="S154" s="203"/>
      <c r="T154" s="195"/>
      <c r="U154" s="195"/>
      <c r="V154" s="195"/>
      <c r="W154" s="195"/>
      <c r="X154" s="195"/>
      <c r="Y154" s="195"/>
      <c r="Z154" s="195"/>
      <c r="AA154" s="212">
        <f t="shared" si="24"/>
        <v>0</v>
      </c>
      <c r="AB154" s="195"/>
      <c r="AC154" s="195"/>
      <c r="AD154" s="195"/>
      <c r="AE154" s="195"/>
      <c r="AF154" s="211">
        <f t="shared" si="18"/>
        <v>0</v>
      </c>
      <c r="AG154" s="195"/>
      <c r="AH154" s="195"/>
      <c r="AI154" s="195"/>
      <c r="AJ154" s="195"/>
      <c r="AK154" s="212">
        <f t="shared" si="25"/>
        <v>0</v>
      </c>
      <c r="AM154" s="47">
        <f t="shared" si="26"/>
        <v>0</v>
      </c>
      <c r="AN154" s="47">
        <f t="shared" si="27"/>
        <v>0</v>
      </c>
      <c r="AO154" s="47">
        <f t="shared" si="28"/>
        <v>0</v>
      </c>
      <c r="AP154" s="1" t="str">
        <f t="shared" si="29"/>
        <v>B</v>
      </c>
    </row>
    <row r="155" spans="1:42" x14ac:dyDescent="0.15">
      <c r="A155" s="117">
        <v>146</v>
      </c>
      <c r="B155" s="358"/>
      <c r="C155" s="200"/>
      <c r="D155" s="200"/>
      <c r="E155" s="200"/>
      <c r="F155" s="200"/>
      <c r="G155" s="200"/>
      <c r="H155" s="201"/>
      <c r="I155" s="201"/>
      <c r="J155" s="201"/>
      <c r="K155" s="204"/>
      <c r="L155" s="201"/>
      <c r="M155" s="201"/>
      <c r="N155" s="195" t="str">
        <f>IF(M155&lt;&gt;"",VLOOKUP(M155,paramètres!$D$11:$E$14,2,FALSE),"")</f>
        <v/>
      </c>
      <c r="O155" s="193"/>
      <c r="P155" s="202"/>
      <c r="Q155" s="203"/>
      <c r="R155" s="202"/>
      <c r="S155" s="203"/>
      <c r="T155" s="195"/>
      <c r="U155" s="195"/>
      <c r="V155" s="195"/>
      <c r="W155" s="195"/>
      <c r="X155" s="195"/>
      <c r="Y155" s="195"/>
      <c r="Z155" s="195"/>
      <c r="AA155" s="212">
        <f t="shared" si="24"/>
        <v>0</v>
      </c>
      <c r="AB155" s="195"/>
      <c r="AC155" s="195"/>
      <c r="AD155" s="195"/>
      <c r="AE155" s="195"/>
      <c r="AF155" s="211">
        <f t="shared" si="18"/>
        <v>0</v>
      </c>
      <c r="AG155" s="195"/>
      <c r="AH155" s="195"/>
      <c r="AI155" s="195"/>
      <c r="AJ155" s="195"/>
      <c r="AK155" s="212">
        <f t="shared" si="25"/>
        <v>0</v>
      </c>
      <c r="AM155" s="47">
        <f t="shared" si="26"/>
        <v>0</v>
      </c>
      <c r="AN155" s="47">
        <f t="shared" si="27"/>
        <v>0</v>
      </c>
      <c r="AO155" s="47">
        <f t="shared" si="28"/>
        <v>0</v>
      </c>
      <c r="AP155" s="1" t="str">
        <f t="shared" si="29"/>
        <v>B</v>
      </c>
    </row>
    <row r="156" spans="1:42" x14ac:dyDescent="0.15">
      <c r="A156" s="117">
        <v>147</v>
      </c>
      <c r="B156" s="358"/>
      <c r="C156" s="200"/>
      <c r="D156" s="200"/>
      <c r="E156" s="200"/>
      <c r="F156" s="200"/>
      <c r="G156" s="200"/>
      <c r="H156" s="201"/>
      <c r="I156" s="201"/>
      <c r="J156" s="201"/>
      <c r="K156" s="204"/>
      <c r="L156" s="201"/>
      <c r="M156" s="201"/>
      <c r="N156" s="195" t="str">
        <f>IF(M156&lt;&gt;"",VLOOKUP(M156,paramètres!$D$11:$E$14,2,FALSE),"")</f>
        <v/>
      </c>
      <c r="O156" s="193"/>
      <c r="P156" s="202"/>
      <c r="Q156" s="203"/>
      <c r="R156" s="202"/>
      <c r="S156" s="203"/>
      <c r="T156" s="195"/>
      <c r="U156" s="195"/>
      <c r="V156" s="195"/>
      <c r="W156" s="195"/>
      <c r="X156" s="195"/>
      <c r="Y156" s="195"/>
      <c r="Z156" s="195"/>
      <c r="AA156" s="212">
        <f t="shared" si="24"/>
        <v>0</v>
      </c>
      <c r="AB156" s="195"/>
      <c r="AC156" s="195"/>
      <c r="AD156" s="195"/>
      <c r="AE156" s="195"/>
      <c r="AF156" s="211">
        <f t="shared" si="18"/>
        <v>0</v>
      </c>
      <c r="AG156" s="195"/>
      <c r="AH156" s="195"/>
      <c r="AI156" s="195"/>
      <c r="AJ156" s="195"/>
      <c r="AK156" s="212">
        <f t="shared" si="25"/>
        <v>0</v>
      </c>
      <c r="AM156" s="47">
        <f t="shared" si="26"/>
        <v>0</v>
      </c>
      <c r="AN156" s="47">
        <f t="shared" si="27"/>
        <v>0</v>
      </c>
      <c r="AO156" s="47">
        <f t="shared" si="28"/>
        <v>0</v>
      </c>
      <c r="AP156" s="1" t="str">
        <f t="shared" si="29"/>
        <v>B</v>
      </c>
    </row>
    <row r="157" spans="1:42" x14ac:dyDescent="0.15">
      <c r="A157" s="117">
        <v>148</v>
      </c>
      <c r="B157" s="358"/>
      <c r="C157" s="200"/>
      <c r="D157" s="200"/>
      <c r="E157" s="200"/>
      <c r="F157" s="200"/>
      <c r="G157" s="200"/>
      <c r="H157" s="201"/>
      <c r="I157" s="201"/>
      <c r="J157" s="201"/>
      <c r="K157" s="204"/>
      <c r="L157" s="201"/>
      <c r="M157" s="201"/>
      <c r="N157" s="195" t="str">
        <f>IF(M157&lt;&gt;"",VLOOKUP(M157,paramètres!$D$11:$E$14,2,FALSE),"")</f>
        <v/>
      </c>
      <c r="O157" s="193"/>
      <c r="P157" s="202"/>
      <c r="Q157" s="203"/>
      <c r="R157" s="202"/>
      <c r="S157" s="203"/>
      <c r="T157" s="195"/>
      <c r="U157" s="195"/>
      <c r="V157" s="195"/>
      <c r="W157" s="195"/>
      <c r="X157" s="195"/>
      <c r="Y157" s="195"/>
      <c r="Z157" s="195"/>
      <c r="AA157" s="212">
        <f t="shared" si="24"/>
        <v>0</v>
      </c>
      <c r="AB157" s="195"/>
      <c r="AC157" s="195"/>
      <c r="AD157" s="195"/>
      <c r="AE157" s="195"/>
      <c r="AF157" s="211">
        <f t="shared" si="18"/>
        <v>0</v>
      </c>
      <c r="AG157" s="195"/>
      <c r="AH157" s="195"/>
      <c r="AI157" s="195"/>
      <c r="AJ157" s="195"/>
      <c r="AK157" s="212">
        <f t="shared" si="25"/>
        <v>0</v>
      </c>
      <c r="AM157" s="47">
        <f t="shared" si="26"/>
        <v>0</v>
      </c>
      <c r="AN157" s="47">
        <f t="shared" si="27"/>
        <v>0</v>
      </c>
      <c r="AO157" s="47">
        <f t="shared" si="28"/>
        <v>0</v>
      </c>
      <c r="AP157" s="1" t="str">
        <f t="shared" si="29"/>
        <v>B</v>
      </c>
    </row>
    <row r="158" spans="1:42" x14ac:dyDescent="0.15">
      <c r="A158" s="117">
        <v>149</v>
      </c>
      <c r="B158" s="358"/>
      <c r="C158" s="200"/>
      <c r="D158" s="200"/>
      <c r="E158" s="200"/>
      <c r="F158" s="200"/>
      <c r="G158" s="200"/>
      <c r="H158" s="201"/>
      <c r="I158" s="201"/>
      <c r="J158" s="201"/>
      <c r="K158" s="204"/>
      <c r="L158" s="201"/>
      <c r="M158" s="201"/>
      <c r="N158" s="195" t="str">
        <f>IF(M158&lt;&gt;"",VLOOKUP(M158,paramètres!$D$11:$E$14,2,FALSE),"")</f>
        <v/>
      </c>
      <c r="O158" s="193"/>
      <c r="P158" s="202"/>
      <c r="Q158" s="203"/>
      <c r="R158" s="202"/>
      <c r="S158" s="203"/>
      <c r="T158" s="195"/>
      <c r="U158" s="195"/>
      <c r="V158" s="195"/>
      <c r="W158" s="195"/>
      <c r="X158" s="195"/>
      <c r="Y158" s="195"/>
      <c r="Z158" s="195"/>
      <c r="AA158" s="212">
        <f t="shared" si="24"/>
        <v>0</v>
      </c>
      <c r="AB158" s="195"/>
      <c r="AC158" s="195"/>
      <c r="AD158" s="195"/>
      <c r="AE158" s="195"/>
      <c r="AF158" s="211">
        <f t="shared" si="18"/>
        <v>0</v>
      </c>
      <c r="AG158" s="195"/>
      <c r="AH158" s="195"/>
      <c r="AI158" s="195"/>
      <c r="AJ158" s="195"/>
      <c r="AK158" s="212">
        <f t="shared" si="25"/>
        <v>0</v>
      </c>
      <c r="AM158" s="47">
        <f t="shared" si="26"/>
        <v>0</v>
      </c>
      <c r="AN158" s="47">
        <f t="shared" si="27"/>
        <v>0</v>
      </c>
      <c r="AO158" s="47">
        <f t="shared" si="28"/>
        <v>0</v>
      </c>
      <c r="AP158" s="1" t="str">
        <f t="shared" si="29"/>
        <v>B</v>
      </c>
    </row>
    <row r="159" spans="1:42" x14ac:dyDescent="0.15">
      <c r="A159" s="117">
        <v>150</v>
      </c>
      <c r="B159" s="358"/>
      <c r="C159" s="200"/>
      <c r="D159" s="200"/>
      <c r="E159" s="200"/>
      <c r="F159" s="200"/>
      <c r="G159" s="200"/>
      <c r="H159" s="201"/>
      <c r="I159" s="201"/>
      <c r="J159" s="201"/>
      <c r="K159" s="204"/>
      <c r="L159" s="201"/>
      <c r="M159" s="201"/>
      <c r="N159" s="195" t="str">
        <f>IF(M159&lt;&gt;"",VLOOKUP(M159,paramètres!$D$11:$E$14,2,FALSE),"")</f>
        <v/>
      </c>
      <c r="O159" s="193"/>
      <c r="P159" s="202"/>
      <c r="Q159" s="203"/>
      <c r="R159" s="202"/>
      <c r="S159" s="203"/>
      <c r="T159" s="195"/>
      <c r="U159" s="195"/>
      <c r="V159" s="195"/>
      <c r="W159" s="195"/>
      <c r="X159" s="195"/>
      <c r="Y159" s="195"/>
      <c r="Z159" s="195"/>
      <c r="AA159" s="212">
        <f t="shared" si="24"/>
        <v>0</v>
      </c>
      <c r="AB159" s="195"/>
      <c r="AC159" s="195"/>
      <c r="AD159" s="195"/>
      <c r="AE159" s="195"/>
      <c r="AF159" s="211">
        <f t="shared" si="18"/>
        <v>0</v>
      </c>
      <c r="AG159" s="195"/>
      <c r="AH159" s="195"/>
      <c r="AI159" s="195"/>
      <c r="AJ159" s="195"/>
      <c r="AK159" s="212">
        <f t="shared" si="25"/>
        <v>0</v>
      </c>
      <c r="AM159" s="47">
        <f t="shared" si="26"/>
        <v>0</v>
      </c>
      <c r="AN159" s="47">
        <f t="shared" si="27"/>
        <v>0</v>
      </c>
      <c r="AO159" s="47">
        <f t="shared" si="28"/>
        <v>0</v>
      </c>
      <c r="AP159" s="1" t="str">
        <f t="shared" si="29"/>
        <v>B</v>
      </c>
    </row>
    <row r="160" spans="1:42" x14ac:dyDescent="0.15">
      <c r="A160" s="117">
        <v>151</v>
      </c>
      <c r="B160" s="358"/>
      <c r="C160" s="200"/>
      <c r="D160" s="200"/>
      <c r="E160" s="200"/>
      <c r="F160" s="200"/>
      <c r="G160" s="200"/>
      <c r="H160" s="201"/>
      <c r="I160" s="201"/>
      <c r="J160" s="201"/>
      <c r="K160" s="204"/>
      <c r="L160" s="201"/>
      <c r="M160" s="201"/>
      <c r="N160" s="195" t="str">
        <f>IF(M160&lt;&gt;"",VLOOKUP(M160,paramètres!$D$11:$E$14,2,FALSE),"")</f>
        <v/>
      </c>
      <c r="O160" s="193"/>
      <c r="P160" s="202"/>
      <c r="Q160" s="203"/>
      <c r="R160" s="202"/>
      <c r="S160" s="203"/>
      <c r="T160" s="195"/>
      <c r="U160" s="195"/>
      <c r="V160" s="195"/>
      <c r="W160" s="195"/>
      <c r="X160" s="195"/>
      <c r="Y160" s="195"/>
      <c r="Z160" s="195"/>
      <c r="AA160" s="212">
        <f t="shared" si="24"/>
        <v>0</v>
      </c>
      <c r="AB160" s="195"/>
      <c r="AC160" s="195"/>
      <c r="AD160" s="195"/>
      <c r="AE160" s="195"/>
      <c r="AF160" s="211">
        <f t="shared" si="18"/>
        <v>0</v>
      </c>
      <c r="AG160" s="195"/>
      <c r="AH160" s="195"/>
      <c r="AI160" s="195"/>
      <c r="AJ160" s="195"/>
      <c r="AK160" s="212">
        <f t="shared" si="25"/>
        <v>0</v>
      </c>
      <c r="AM160" s="47">
        <f t="shared" si="26"/>
        <v>0</v>
      </c>
      <c r="AN160" s="47">
        <f t="shared" si="27"/>
        <v>0</v>
      </c>
      <c r="AO160" s="47">
        <f t="shared" si="28"/>
        <v>0</v>
      </c>
      <c r="AP160" s="1" t="str">
        <f t="shared" si="29"/>
        <v>B</v>
      </c>
    </row>
    <row r="161" spans="1:42" x14ac:dyDescent="0.15">
      <c r="A161" s="117">
        <v>152</v>
      </c>
      <c r="B161" s="358"/>
      <c r="C161" s="200"/>
      <c r="D161" s="200"/>
      <c r="E161" s="200"/>
      <c r="F161" s="200"/>
      <c r="G161" s="200"/>
      <c r="H161" s="201"/>
      <c r="I161" s="201"/>
      <c r="J161" s="201"/>
      <c r="K161" s="204"/>
      <c r="L161" s="201"/>
      <c r="M161" s="201"/>
      <c r="N161" s="195" t="str">
        <f>IF(M161&lt;&gt;"",VLOOKUP(M161,paramètres!$D$11:$E$14,2,FALSE),"")</f>
        <v/>
      </c>
      <c r="O161" s="193"/>
      <c r="P161" s="202"/>
      <c r="Q161" s="203"/>
      <c r="R161" s="202"/>
      <c r="S161" s="203"/>
      <c r="T161" s="195"/>
      <c r="U161" s="195"/>
      <c r="V161" s="195"/>
      <c r="W161" s="195"/>
      <c r="X161" s="195"/>
      <c r="Y161" s="195"/>
      <c r="Z161" s="195"/>
      <c r="AA161" s="212">
        <f t="shared" si="24"/>
        <v>0</v>
      </c>
      <c r="AB161" s="195"/>
      <c r="AC161" s="195"/>
      <c r="AD161" s="195"/>
      <c r="AE161" s="195"/>
      <c r="AF161" s="211">
        <f t="shared" si="18"/>
        <v>0</v>
      </c>
      <c r="AG161" s="195"/>
      <c r="AH161" s="195"/>
      <c r="AI161" s="195"/>
      <c r="AJ161" s="195"/>
      <c r="AK161" s="212">
        <f t="shared" si="25"/>
        <v>0</v>
      </c>
      <c r="AM161" s="47">
        <f t="shared" si="26"/>
        <v>0</v>
      </c>
      <c r="AN161" s="47">
        <f t="shared" si="27"/>
        <v>0</v>
      </c>
      <c r="AO161" s="47">
        <f t="shared" si="28"/>
        <v>0</v>
      </c>
      <c r="AP161" s="1" t="str">
        <f t="shared" si="29"/>
        <v>B</v>
      </c>
    </row>
    <row r="162" spans="1:42" x14ac:dyDescent="0.15">
      <c r="A162" s="117">
        <v>153</v>
      </c>
      <c r="B162" s="358"/>
      <c r="C162" s="200"/>
      <c r="D162" s="200"/>
      <c r="E162" s="200"/>
      <c r="F162" s="200"/>
      <c r="G162" s="200"/>
      <c r="H162" s="201"/>
      <c r="I162" s="201"/>
      <c r="J162" s="201"/>
      <c r="K162" s="204"/>
      <c r="L162" s="201"/>
      <c r="M162" s="201"/>
      <c r="N162" s="195" t="str">
        <f>IF(M162&lt;&gt;"",VLOOKUP(M162,paramètres!$D$11:$E$14,2,FALSE),"")</f>
        <v/>
      </c>
      <c r="O162" s="193"/>
      <c r="P162" s="202"/>
      <c r="Q162" s="203"/>
      <c r="R162" s="202"/>
      <c r="S162" s="203"/>
      <c r="T162" s="195"/>
      <c r="U162" s="195"/>
      <c r="V162" s="195"/>
      <c r="W162" s="195"/>
      <c r="X162" s="195"/>
      <c r="Y162" s="195"/>
      <c r="Z162" s="195"/>
      <c r="AA162" s="212">
        <f t="shared" si="24"/>
        <v>0</v>
      </c>
      <c r="AB162" s="195"/>
      <c r="AC162" s="195"/>
      <c r="AD162" s="195"/>
      <c r="AE162" s="195"/>
      <c r="AF162" s="211">
        <f t="shared" si="18"/>
        <v>0</v>
      </c>
      <c r="AG162" s="195"/>
      <c r="AH162" s="195"/>
      <c r="AI162" s="195"/>
      <c r="AJ162" s="195"/>
      <c r="AK162" s="212">
        <f t="shared" si="25"/>
        <v>0</v>
      </c>
      <c r="AM162" s="47">
        <f t="shared" si="26"/>
        <v>0</v>
      </c>
      <c r="AN162" s="47">
        <f t="shared" si="27"/>
        <v>0</v>
      </c>
      <c r="AO162" s="47">
        <f t="shared" si="28"/>
        <v>0</v>
      </c>
      <c r="AP162" s="1" t="str">
        <f t="shared" si="29"/>
        <v>B</v>
      </c>
    </row>
    <row r="163" spans="1:42" x14ac:dyDescent="0.15">
      <c r="A163" s="117">
        <v>154</v>
      </c>
      <c r="B163" s="358"/>
      <c r="C163" s="200"/>
      <c r="D163" s="200"/>
      <c r="E163" s="200"/>
      <c r="F163" s="200"/>
      <c r="G163" s="200"/>
      <c r="H163" s="201"/>
      <c r="I163" s="201"/>
      <c r="J163" s="201"/>
      <c r="K163" s="204"/>
      <c r="L163" s="201"/>
      <c r="M163" s="201"/>
      <c r="N163" s="195" t="str">
        <f>IF(M163&lt;&gt;"",VLOOKUP(M163,paramètres!$D$11:$E$14,2,FALSE),"")</f>
        <v/>
      </c>
      <c r="O163" s="193"/>
      <c r="P163" s="202"/>
      <c r="Q163" s="203"/>
      <c r="R163" s="202"/>
      <c r="S163" s="203"/>
      <c r="T163" s="195"/>
      <c r="U163" s="195"/>
      <c r="V163" s="195"/>
      <c r="W163" s="195"/>
      <c r="X163" s="195"/>
      <c r="Y163" s="195"/>
      <c r="Z163" s="195"/>
      <c r="AA163" s="212">
        <f t="shared" si="24"/>
        <v>0</v>
      </c>
      <c r="AB163" s="195"/>
      <c r="AC163" s="195"/>
      <c r="AD163" s="195"/>
      <c r="AE163" s="195"/>
      <c r="AF163" s="211">
        <f t="shared" si="18"/>
        <v>0</v>
      </c>
      <c r="AG163" s="195"/>
      <c r="AH163" s="195"/>
      <c r="AI163" s="195"/>
      <c r="AJ163" s="195"/>
      <c r="AK163" s="212">
        <f t="shared" si="25"/>
        <v>0</v>
      </c>
      <c r="AM163" s="47">
        <f t="shared" si="26"/>
        <v>0</v>
      </c>
      <c r="AN163" s="47">
        <f t="shared" si="27"/>
        <v>0</v>
      </c>
      <c r="AO163" s="47">
        <f t="shared" si="28"/>
        <v>0</v>
      </c>
      <c r="AP163" s="1" t="str">
        <f t="shared" si="29"/>
        <v>B</v>
      </c>
    </row>
    <row r="164" spans="1:42" x14ac:dyDescent="0.15">
      <c r="A164" s="117">
        <v>155</v>
      </c>
      <c r="B164" s="358"/>
      <c r="C164" s="200"/>
      <c r="D164" s="200"/>
      <c r="E164" s="200"/>
      <c r="F164" s="200"/>
      <c r="G164" s="200"/>
      <c r="H164" s="201"/>
      <c r="I164" s="201"/>
      <c r="J164" s="201"/>
      <c r="K164" s="204"/>
      <c r="L164" s="201"/>
      <c r="M164" s="201"/>
      <c r="N164" s="195" t="str">
        <f>IF(M164&lt;&gt;"",VLOOKUP(M164,paramètres!$D$11:$E$14,2,FALSE),"")</f>
        <v/>
      </c>
      <c r="O164" s="193"/>
      <c r="P164" s="202"/>
      <c r="Q164" s="203"/>
      <c r="R164" s="202"/>
      <c r="S164" s="203"/>
      <c r="T164" s="195"/>
      <c r="U164" s="195"/>
      <c r="V164" s="195"/>
      <c r="W164" s="195"/>
      <c r="X164" s="195"/>
      <c r="Y164" s="195"/>
      <c r="Z164" s="195"/>
      <c r="AA164" s="212">
        <f t="shared" si="24"/>
        <v>0</v>
      </c>
      <c r="AB164" s="195"/>
      <c r="AC164" s="195"/>
      <c r="AD164" s="195"/>
      <c r="AE164" s="195"/>
      <c r="AF164" s="211">
        <f t="shared" si="18"/>
        <v>0</v>
      </c>
      <c r="AG164" s="195"/>
      <c r="AH164" s="195"/>
      <c r="AI164" s="195"/>
      <c r="AJ164" s="195"/>
      <c r="AK164" s="212">
        <f t="shared" si="25"/>
        <v>0</v>
      </c>
      <c r="AM164" s="47">
        <f t="shared" si="26"/>
        <v>0</v>
      </c>
      <c r="AN164" s="47">
        <f t="shared" si="27"/>
        <v>0</v>
      </c>
      <c r="AO164" s="47">
        <f t="shared" si="28"/>
        <v>0</v>
      </c>
      <c r="AP164" s="1" t="str">
        <f t="shared" si="29"/>
        <v>B</v>
      </c>
    </row>
    <row r="165" spans="1:42" x14ac:dyDescent="0.15">
      <c r="A165" s="117">
        <v>156</v>
      </c>
      <c r="B165" s="358"/>
      <c r="C165" s="200"/>
      <c r="D165" s="200"/>
      <c r="E165" s="200"/>
      <c r="F165" s="200"/>
      <c r="G165" s="200"/>
      <c r="H165" s="201"/>
      <c r="I165" s="201"/>
      <c r="J165" s="201"/>
      <c r="K165" s="204"/>
      <c r="L165" s="201"/>
      <c r="M165" s="201"/>
      <c r="N165" s="195" t="str">
        <f>IF(M165&lt;&gt;"",VLOOKUP(M165,paramètres!$D$11:$E$14,2,FALSE),"")</f>
        <v/>
      </c>
      <c r="O165" s="193"/>
      <c r="P165" s="202"/>
      <c r="Q165" s="203"/>
      <c r="R165" s="202"/>
      <c r="S165" s="203"/>
      <c r="T165" s="195"/>
      <c r="U165" s="195"/>
      <c r="V165" s="195"/>
      <c r="W165" s="195"/>
      <c r="X165" s="195"/>
      <c r="Y165" s="195"/>
      <c r="Z165" s="195"/>
      <c r="AA165" s="212">
        <f t="shared" si="24"/>
        <v>0</v>
      </c>
      <c r="AB165" s="195"/>
      <c r="AC165" s="195"/>
      <c r="AD165" s="195"/>
      <c r="AE165" s="195"/>
      <c r="AF165" s="211">
        <f t="shared" si="18"/>
        <v>0</v>
      </c>
      <c r="AG165" s="195"/>
      <c r="AH165" s="195"/>
      <c r="AI165" s="195"/>
      <c r="AJ165" s="195"/>
      <c r="AK165" s="212">
        <f t="shared" si="25"/>
        <v>0</v>
      </c>
      <c r="AM165" s="47">
        <f t="shared" si="26"/>
        <v>0</v>
      </c>
      <c r="AN165" s="47">
        <f t="shared" si="27"/>
        <v>0</v>
      </c>
      <c r="AO165" s="47">
        <f t="shared" si="28"/>
        <v>0</v>
      </c>
      <c r="AP165" s="1" t="str">
        <f t="shared" si="29"/>
        <v>B</v>
      </c>
    </row>
    <row r="166" spans="1:42" x14ac:dyDescent="0.15">
      <c r="A166" s="117">
        <v>157</v>
      </c>
      <c r="B166" s="358"/>
      <c r="C166" s="200"/>
      <c r="D166" s="200"/>
      <c r="E166" s="200"/>
      <c r="F166" s="200"/>
      <c r="G166" s="200"/>
      <c r="H166" s="201"/>
      <c r="I166" s="201"/>
      <c r="J166" s="201"/>
      <c r="K166" s="204"/>
      <c r="L166" s="201"/>
      <c r="M166" s="201"/>
      <c r="N166" s="195" t="str">
        <f>IF(M166&lt;&gt;"",VLOOKUP(M166,paramètres!$D$11:$E$14,2,FALSE),"")</f>
        <v/>
      </c>
      <c r="O166" s="193"/>
      <c r="P166" s="202"/>
      <c r="Q166" s="203"/>
      <c r="R166" s="202"/>
      <c r="S166" s="203"/>
      <c r="T166" s="195"/>
      <c r="U166" s="195"/>
      <c r="V166" s="195"/>
      <c r="W166" s="195"/>
      <c r="X166" s="195"/>
      <c r="Y166" s="195"/>
      <c r="Z166" s="195"/>
      <c r="AA166" s="212">
        <f t="shared" si="24"/>
        <v>0</v>
      </c>
      <c r="AB166" s="195"/>
      <c r="AC166" s="195"/>
      <c r="AD166" s="195"/>
      <c r="AE166" s="195"/>
      <c r="AF166" s="211">
        <f t="shared" si="18"/>
        <v>0</v>
      </c>
      <c r="AG166" s="195"/>
      <c r="AH166" s="195"/>
      <c r="AI166" s="195"/>
      <c r="AJ166" s="195"/>
      <c r="AK166" s="212">
        <f t="shared" si="25"/>
        <v>0</v>
      </c>
      <c r="AM166" s="47">
        <f t="shared" si="26"/>
        <v>0</v>
      </c>
      <c r="AN166" s="47">
        <f t="shared" si="27"/>
        <v>0</v>
      </c>
      <c r="AO166" s="47">
        <f t="shared" si="28"/>
        <v>0</v>
      </c>
      <c r="AP166" s="1" t="str">
        <f t="shared" si="29"/>
        <v>B</v>
      </c>
    </row>
    <row r="167" spans="1:42" x14ac:dyDescent="0.15">
      <c r="A167" s="117">
        <v>158</v>
      </c>
      <c r="B167" s="358"/>
      <c r="C167" s="200"/>
      <c r="D167" s="200"/>
      <c r="E167" s="200"/>
      <c r="F167" s="200"/>
      <c r="G167" s="200"/>
      <c r="H167" s="201"/>
      <c r="I167" s="201"/>
      <c r="J167" s="201"/>
      <c r="K167" s="204"/>
      <c r="L167" s="201"/>
      <c r="M167" s="201"/>
      <c r="N167" s="195" t="str">
        <f>IF(M167&lt;&gt;"",VLOOKUP(M167,paramètres!$D$11:$E$14,2,FALSE),"")</f>
        <v/>
      </c>
      <c r="O167" s="193"/>
      <c r="P167" s="202"/>
      <c r="Q167" s="203"/>
      <c r="R167" s="202"/>
      <c r="S167" s="203"/>
      <c r="T167" s="195"/>
      <c r="U167" s="195"/>
      <c r="V167" s="195"/>
      <c r="W167" s="195"/>
      <c r="X167" s="195"/>
      <c r="Y167" s="195"/>
      <c r="Z167" s="195"/>
      <c r="AA167" s="212">
        <f t="shared" si="24"/>
        <v>0</v>
      </c>
      <c r="AB167" s="195"/>
      <c r="AC167" s="195"/>
      <c r="AD167" s="195"/>
      <c r="AE167" s="195"/>
      <c r="AF167" s="211">
        <f t="shared" si="18"/>
        <v>0</v>
      </c>
      <c r="AG167" s="195"/>
      <c r="AH167" s="195"/>
      <c r="AI167" s="195"/>
      <c r="AJ167" s="195"/>
      <c r="AK167" s="212">
        <f t="shared" si="25"/>
        <v>0</v>
      </c>
      <c r="AM167" s="47">
        <f t="shared" si="26"/>
        <v>0</v>
      </c>
      <c r="AN167" s="47">
        <f t="shared" si="27"/>
        <v>0</v>
      </c>
      <c r="AO167" s="47">
        <f t="shared" si="28"/>
        <v>0</v>
      </c>
      <c r="AP167" s="1" t="str">
        <f t="shared" si="29"/>
        <v>B</v>
      </c>
    </row>
    <row r="168" spans="1:42" x14ac:dyDescent="0.15">
      <c r="A168" s="117">
        <v>159</v>
      </c>
      <c r="B168" s="358"/>
      <c r="C168" s="200"/>
      <c r="D168" s="200"/>
      <c r="E168" s="200"/>
      <c r="F168" s="200"/>
      <c r="G168" s="200"/>
      <c r="H168" s="201"/>
      <c r="I168" s="201"/>
      <c r="J168" s="201"/>
      <c r="K168" s="204"/>
      <c r="L168" s="201"/>
      <c r="M168" s="201"/>
      <c r="N168" s="195" t="str">
        <f>IF(M168&lt;&gt;"",VLOOKUP(M168,paramètres!$D$11:$E$14,2,FALSE),"")</f>
        <v/>
      </c>
      <c r="O168" s="193"/>
      <c r="P168" s="202"/>
      <c r="Q168" s="203"/>
      <c r="R168" s="202"/>
      <c r="S168" s="203"/>
      <c r="T168" s="195"/>
      <c r="U168" s="195"/>
      <c r="V168" s="195"/>
      <c r="W168" s="195"/>
      <c r="X168" s="195"/>
      <c r="Y168" s="195"/>
      <c r="Z168" s="195"/>
      <c r="AA168" s="212">
        <f t="shared" si="24"/>
        <v>0</v>
      </c>
      <c r="AB168" s="195"/>
      <c r="AC168" s="195"/>
      <c r="AD168" s="195"/>
      <c r="AE168" s="195"/>
      <c r="AF168" s="211">
        <f t="shared" si="18"/>
        <v>0</v>
      </c>
      <c r="AG168" s="195"/>
      <c r="AH168" s="195"/>
      <c r="AI168" s="195"/>
      <c r="AJ168" s="195"/>
      <c r="AK168" s="212">
        <f t="shared" si="25"/>
        <v>0</v>
      </c>
      <c r="AM168" s="47">
        <f t="shared" si="26"/>
        <v>0</v>
      </c>
      <c r="AN168" s="47">
        <f t="shared" si="27"/>
        <v>0</v>
      </c>
      <c r="AO168" s="47">
        <f t="shared" si="28"/>
        <v>0</v>
      </c>
      <c r="AP168" s="1" t="str">
        <f t="shared" si="29"/>
        <v>B</v>
      </c>
    </row>
    <row r="169" spans="1:42" x14ac:dyDescent="0.15">
      <c r="A169" s="117">
        <v>160</v>
      </c>
      <c r="B169" s="358"/>
      <c r="C169" s="200"/>
      <c r="D169" s="200"/>
      <c r="E169" s="200"/>
      <c r="F169" s="200"/>
      <c r="G169" s="200"/>
      <c r="H169" s="201"/>
      <c r="I169" s="201"/>
      <c r="J169" s="201"/>
      <c r="K169" s="204"/>
      <c r="L169" s="201"/>
      <c r="M169" s="201"/>
      <c r="N169" s="195" t="str">
        <f>IF(M169&lt;&gt;"",VLOOKUP(M169,paramètres!$D$11:$E$14,2,FALSE),"")</f>
        <v/>
      </c>
      <c r="O169" s="193"/>
      <c r="P169" s="202"/>
      <c r="Q169" s="203"/>
      <c r="R169" s="202"/>
      <c r="S169" s="203"/>
      <c r="T169" s="195"/>
      <c r="U169" s="195"/>
      <c r="V169" s="195"/>
      <c r="W169" s="195"/>
      <c r="X169" s="195"/>
      <c r="Y169" s="195"/>
      <c r="Z169" s="195"/>
      <c r="AA169" s="212">
        <f t="shared" si="24"/>
        <v>0</v>
      </c>
      <c r="AB169" s="195"/>
      <c r="AC169" s="195"/>
      <c r="AD169" s="195"/>
      <c r="AE169" s="195"/>
      <c r="AF169" s="211">
        <f t="shared" si="18"/>
        <v>0</v>
      </c>
      <c r="AG169" s="195"/>
      <c r="AH169" s="195"/>
      <c r="AI169" s="195"/>
      <c r="AJ169" s="195"/>
      <c r="AK169" s="212">
        <f t="shared" si="25"/>
        <v>0</v>
      </c>
      <c r="AM169" s="47">
        <f t="shared" si="26"/>
        <v>0</v>
      </c>
      <c r="AN169" s="47">
        <f t="shared" si="27"/>
        <v>0</v>
      </c>
      <c r="AO169" s="47">
        <f t="shared" si="28"/>
        <v>0</v>
      </c>
      <c r="AP169" s="1" t="str">
        <f t="shared" si="29"/>
        <v>B</v>
      </c>
    </row>
    <row r="170" spans="1:42" x14ac:dyDescent="0.15">
      <c r="A170" s="117">
        <v>161</v>
      </c>
      <c r="B170" s="358"/>
      <c r="C170" s="200"/>
      <c r="D170" s="200"/>
      <c r="E170" s="200"/>
      <c r="F170" s="200"/>
      <c r="G170" s="200"/>
      <c r="H170" s="201"/>
      <c r="I170" s="201"/>
      <c r="J170" s="201"/>
      <c r="K170" s="204"/>
      <c r="L170" s="201"/>
      <c r="M170" s="201"/>
      <c r="N170" s="195" t="str">
        <f>IF(M170&lt;&gt;"",VLOOKUP(M170,paramètres!$D$11:$E$14,2,FALSE),"")</f>
        <v/>
      </c>
      <c r="O170" s="193"/>
      <c r="P170" s="202"/>
      <c r="Q170" s="203"/>
      <c r="R170" s="202"/>
      <c r="S170" s="203"/>
      <c r="T170" s="195"/>
      <c r="U170" s="195"/>
      <c r="V170" s="195"/>
      <c r="W170" s="195"/>
      <c r="X170" s="195"/>
      <c r="Y170" s="195"/>
      <c r="Z170" s="195"/>
      <c r="AA170" s="212">
        <f t="shared" si="24"/>
        <v>0</v>
      </c>
      <c r="AB170" s="195"/>
      <c r="AC170" s="195"/>
      <c r="AD170" s="195"/>
      <c r="AE170" s="195"/>
      <c r="AF170" s="211">
        <f t="shared" si="18"/>
        <v>0</v>
      </c>
      <c r="AG170" s="195"/>
      <c r="AH170" s="195"/>
      <c r="AI170" s="195"/>
      <c r="AJ170" s="195"/>
      <c r="AK170" s="212">
        <f t="shared" si="25"/>
        <v>0</v>
      </c>
      <c r="AM170" s="47">
        <f t="shared" si="26"/>
        <v>0</v>
      </c>
      <c r="AN170" s="47">
        <f t="shared" si="27"/>
        <v>0</v>
      </c>
      <c r="AO170" s="47">
        <f t="shared" si="28"/>
        <v>0</v>
      </c>
      <c r="AP170" s="1" t="str">
        <f t="shared" si="29"/>
        <v>B</v>
      </c>
    </row>
    <row r="171" spans="1:42" x14ac:dyDescent="0.15">
      <c r="A171" s="117">
        <v>162</v>
      </c>
      <c r="B171" s="358"/>
      <c r="C171" s="200"/>
      <c r="D171" s="200"/>
      <c r="E171" s="200"/>
      <c r="F171" s="200"/>
      <c r="G171" s="200"/>
      <c r="H171" s="201"/>
      <c r="I171" s="201"/>
      <c r="J171" s="201"/>
      <c r="K171" s="204"/>
      <c r="L171" s="201"/>
      <c r="M171" s="201"/>
      <c r="N171" s="195" t="str">
        <f>IF(M171&lt;&gt;"",VLOOKUP(M171,paramètres!$D$11:$E$14,2,FALSE),"")</f>
        <v/>
      </c>
      <c r="O171" s="193"/>
      <c r="P171" s="202"/>
      <c r="Q171" s="203"/>
      <c r="R171" s="202"/>
      <c r="S171" s="203"/>
      <c r="T171" s="195"/>
      <c r="U171" s="195"/>
      <c r="V171" s="195"/>
      <c r="W171" s="195"/>
      <c r="X171" s="195"/>
      <c r="Y171" s="195"/>
      <c r="Z171" s="195"/>
      <c r="AA171" s="212">
        <f t="shared" si="24"/>
        <v>0</v>
      </c>
      <c r="AB171" s="195"/>
      <c r="AC171" s="195"/>
      <c r="AD171" s="195"/>
      <c r="AE171" s="195"/>
      <c r="AF171" s="211">
        <f t="shared" si="18"/>
        <v>0</v>
      </c>
      <c r="AG171" s="195"/>
      <c r="AH171" s="195"/>
      <c r="AI171" s="195"/>
      <c r="AJ171" s="195"/>
      <c r="AK171" s="212">
        <f t="shared" si="25"/>
        <v>0</v>
      </c>
      <c r="AM171" s="47">
        <f t="shared" si="26"/>
        <v>0</v>
      </c>
      <c r="AN171" s="47">
        <f t="shared" si="27"/>
        <v>0</v>
      </c>
      <c r="AO171" s="47">
        <f t="shared" si="28"/>
        <v>0</v>
      </c>
      <c r="AP171" s="1" t="str">
        <f t="shared" si="29"/>
        <v>B</v>
      </c>
    </row>
    <row r="172" spans="1:42" x14ac:dyDescent="0.15">
      <c r="A172" s="117">
        <v>163</v>
      </c>
      <c r="B172" s="358"/>
      <c r="C172" s="200"/>
      <c r="D172" s="200"/>
      <c r="E172" s="200"/>
      <c r="F172" s="200"/>
      <c r="G172" s="200"/>
      <c r="H172" s="201"/>
      <c r="I172" s="201"/>
      <c r="J172" s="201"/>
      <c r="K172" s="204"/>
      <c r="L172" s="201"/>
      <c r="M172" s="201"/>
      <c r="N172" s="195" t="str">
        <f>IF(M172&lt;&gt;"",VLOOKUP(M172,paramètres!$D$11:$E$14,2,FALSE),"")</f>
        <v/>
      </c>
      <c r="O172" s="193"/>
      <c r="P172" s="202"/>
      <c r="Q172" s="203"/>
      <c r="R172" s="202"/>
      <c r="S172" s="203"/>
      <c r="T172" s="195"/>
      <c r="U172" s="195"/>
      <c r="V172" s="195"/>
      <c r="W172" s="195"/>
      <c r="X172" s="195"/>
      <c r="Y172" s="195"/>
      <c r="Z172" s="195"/>
      <c r="AA172" s="212">
        <f t="shared" si="24"/>
        <v>0</v>
      </c>
      <c r="AB172" s="195"/>
      <c r="AC172" s="195"/>
      <c r="AD172" s="195"/>
      <c r="AE172" s="195"/>
      <c r="AF172" s="211">
        <f t="shared" si="18"/>
        <v>0</v>
      </c>
      <c r="AG172" s="195"/>
      <c r="AH172" s="195"/>
      <c r="AI172" s="195"/>
      <c r="AJ172" s="195"/>
      <c r="AK172" s="212">
        <f t="shared" si="25"/>
        <v>0</v>
      </c>
      <c r="AM172" s="47">
        <f t="shared" si="26"/>
        <v>0</v>
      </c>
      <c r="AN172" s="47">
        <f t="shared" si="27"/>
        <v>0</v>
      </c>
      <c r="AO172" s="47">
        <f t="shared" si="28"/>
        <v>0</v>
      </c>
      <c r="AP172" s="1" t="str">
        <f t="shared" si="29"/>
        <v>B</v>
      </c>
    </row>
    <row r="173" spans="1:42" x14ac:dyDescent="0.15">
      <c r="A173" s="117">
        <v>164</v>
      </c>
      <c r="B173" s="358"/>
      <c r="C173" s="200"/>
      <c r="D173" s="200"/>
      <c r="E173" s="200"/>
      <c r="F173" s="200"/>
      <c r="G173" s="200"/>
      <c r="H173" s="201"/>
      <c r="I173" s="201"/>
      <c r="J173" s="201"/>
      <c r="K173" s="204"/>
      <c r="L173" s="201"/>
      <c r="M173" s="201"/>
      <c r="N173" s="195" t="str">
        <f>IF(M173&lt;&gt;"",VLOOKUP(M173,paramètres!$D$11:$E$14,2,FALSE),"")</f>
        <v/>
      </c>
      <c r="O173" s="193"/>
      <c r="P173" s="202"/>
      <c r="Q173" s="203"/>
      <c r="R173" s="202"/>
      <c r="S173" s="203"/>
      <c r="T173" s="195"/>
      <c r="U173" s="195"/>
      <c r="V173" s="195"/>
      <c r="W173" s="195"/>
      <c r="X173" s="195"/>
      <c r="Y173" s="195"/>
      <c r="Z173" s="195"/>
      <c r="AA173" s="212">
        <f t="shared" si="24"/>
        <v>0</v>
      </c>
      <c r="AB173" s="195"/>
      <c r="AC173" s="195"/>
      <c r="AD173" s="195"/>
      <c r="AE173" s="195"/>
      <c r="AF173" s="211">
        <f t="shared" si="18"/>
        <v>0</v>
      </c>
      <c r="AG173" s="195"/>
      <c r="AH173" s="195"/>
      <c r="AI173" s="195"/>
      <c r="AJ173" s="195"/>
      <c r="AK173" s="212">
        <f t="shared" si="25"/>
        <v>0</v>
      </c>
      <c r="AM173" s="47">
        <f t="shared" si="26"/>
        <v>0</v>
      </c>
      <c r="AN173" s="47">
        <f t="shared" si="27"/>
        <v>0</v>
      </c>
      <c r="AO173" s="47">
        <f t="shared" si="28"/>
        <v>0</v>
      </c>
      <c r="AP173" s="1" t="str">
        <f t="shared" si="29"/>
        <v>B</v>
      </c>
    </row>
    <row r="174" spans="1:42" x14ac:dyDescent="0.15">
      <c r="A174" s="117">
        <v>165</v>
      </c>
      <c r="B174" s="358"/>
      <c r="C174" s="200"/>
      <c r="D174" s="200"/>
      <c r="E174" s="200"/>
      <c r="F174" s="200"/>
      <c r="G174" s="200"/>
      <c r="H174" s="201"/>
      <c r="I174" s="201"/>
      <c r="J174" s="201"/>
      <c r="K174" s="204"/>
      <c r="L174" s="201"/>
      <c r="M174" s="201"/>
      <c r="N174" s="195" t="str">
        <f>IF(M174&lt;&gt;"",VLOOKUP(M174,paramètres!$D$11:$E$14,2,FALSE),"")</f>
        <v/>
      </c>
      <c r="O174" s="193"/>
      <c r="P174" s="202"/>
      <c r="Q174" s="203"/>
      <c r="R174" s="202"/>
      <c r="S174" s="203"/>
      <c r="T174" s="195"/>
      <c r="U174" s="195"/>
      <c r="V174" s="195"/>
      <c r="W174" s="195"/>
      <c r="X174" s="195"/>
      <c r="Y174" s="195"/>
      <c r="Z174" s="195"/>
      <c r="AA174" s="212">
        <f t="shared" si="24"/>
        <v>0</v>
      </c>
      <c r="AB174" s="195"/>
      <c r="AC174" s="195"/>
      <c r="AD174" s="195"/>
      <c r="AE174" s="195"/>
      <c r="AF174" s="211">
        <f t="shared" si="18"/>
        <v>0</v>
      </c>
      <c r="AG174" s="195"/>
      <c r="AH174" s="195"/>
      <c r="AI174" s="195"/>
      <c r="AJ174" s="195"/>
      <c r="AK174" s="212">
        <f t="shared" si="25"/>
        <v>0</v>
      </c>
      <c r="AM174" s="47">
        <f t="shared" si="26"/>
        <v>0</v>
      </c>
      <c r="AN174" s="47">
        <f t="shared" si="27"/>
        <v>0</v>
      </c>
      <c r="AO174" s="47">
        <f t="shared" si="28"/>
        <v>0</v>
      </c>
      <c r="AP174" s="1" t="str">
        <f t="shared" si="29"/>
        <v>B</v>
      </c>
    </row>
    <row r="175" spans="1:42" x14ac:dyDescent="0.15">
      <c r="A175" s="117">
        <v>166</v>
      </c>
      <c r="B175" s="358"/>
      <c r="C175" s="200"/>
      <c r="D175" s="200"/>
      <c r="E175" s="200"/>
      <c r="F175" s="200"/>
      <c r="G175" s="200"/>
      <c r="H175" s="201"/>
      <c r="I175" s="201"/>
      <c r="J175" s="201"/>
      <c r="K175" s="204"/>
      <c r="L175" s="201"/>
      <c r="M175" s="201"/>
      <c r="N175" s="195" t="str">
        <f>IF(M175&lt;&gt;"",VLOOKUP(M175,paramètres!$D$11:$E$14,2,FALSE),"")</f>
        <v/>
      </c>
      <c r="O175" s="193"/>
      <c r="P175" s="202"/>
      <c r="Q175" s="203"/>
      <c r="R175" s="202"/>
      <c r="S175" s="203"/>
      <c r="T175" s="195"/>
      <c r="U175" s="195"/>
      <c r="V175" s="195"/>
      <c r="W175" s="195"/>
      <c r="X175" s="195"/>
      <c r="Y175" s="195"/>
      <c r="Z175" s="195"/>
      <c r="AA175" s="212">
        <f t="shared" si="24"/>
        <v>0</v>
      </c>
      <c r="AB175" s="195"/>
      <c r="AC175" s="195"/>
      <c r="AD175" s="195"/>
      <c r="AE175" s="195"/>
      <c r="AF175" s="211">
        <f t="shared" si="18"/>
        <v>0</v>
      </c>
      <c r="AG175" s="195"/>
      <c r="AH175" s="195"/>
      <c r="AI175" s="195"/>
      <c r="AJ175" s="195"/>
      <c r="AK175" s="212">
        <f t="shared" si="25"/>
        <v>0</v>
      </c>
      <c r="AM175" s="47">
        <f t="shared" si="26"/>
        <v>0</v>
      </c>
      <c r="AN175" s="47">
        <f t="shared" si="27"/>
        <v>0</v>
      </c>
      <c r="AO175" s="47">
        <f t="shared" si="28"/>
        <v>0</v>
      </c>
      <c r="AP175" s="1" t="str">
        <f t="shared" si="29"/>
        <v>B</v>
      </c>
    </row>
    <row r="176" spans="1:42" x14ac:dyDescent="0.15">
      <c r="A176" s="117">
        <v>167</v>
      </c>
      <c r="B176" s="358"/>
      <c r="C176" s="200"/>
      <c r="D176" s="200"/>
      <c r="E176" s="200"/>
      <c r="F176" s="200"/>
      <c r="G176" s="200"/>
      <c r="H176" s="201"/>
      <c r="I176" s="201"/>
      <c r="J176" s="201"/>
      <c r="K176" s="204"/>
      <c r="L176" s="201"/>
      <c r="M176" s="201"/>
      <c r="N176" s="195" t="str">
        <f>IF(M176&lt;&gt;"",VLOOKUP(M176,paramètres!$D$11:$E$14,2,FALSE),"")</f>
        <v/>
      </c>
      <c r="O176" s="193"/>
      <c r="P176" s="202"/>
      <c r="Q176" s="203"/>
      <c r="R176" s="202"/>
      <c r="S176" s="203"/>
      <c r="T176" s="195"/>
      <c r="U176" s="195"/>
      <c r="V176" s="195"/>
      <c r="W176" s="195"/>
      <c r="X176" s="195"/>
      <c r="Y176" s="195"/>
      <c r="Z176" s="195"/>
      <c r="AA176" s="212">
        <f t="shared" si="24"/>
        <v>0</v>
      </c>
      <c r="AB176" s="195"/>
      <c r="AC176" s="195"/>
      <c r="AD176" s="195"/>
      <c r="AE176" s="195"/>
      <c r="AF176" s="211">
        <f t="shared" si="18"/>
        <v>0</v>
      </c>
      <c r="AG176" s="195"/>
      <c r="AH176" s="195"/>
      <c r="AI176" s="195"/>
      <c r="AJ176" s="195"/>
      <c r="AK176" s="212">
        <f t="shared" si="25"/>
        <v>0</v>
      </c>
      <c r="AM176" s="47">
        <f t="shared" si="26"/>
        <v>0</v>
      </c>
      <c r="AN176" s="47">
        <f t="shared" si="27"/>
        <v>0</v>
      </c>
      <c r="AO176" s="47">
        <f t="shared" si="28"/>
        <v>0</v>
      </c>
      <c r="AP176" s="1" t="str">
        <f t="shared" si="29"/>
        <v>B</v>
      </c>
    </row>
    <row r="177" spans="1:42" x14ac:dyDescent="0.15">
      <c r="A177" s="117">
        <v>168</v>
      </c>
      <c r="B177" s="358"/>
      <c r="C177" s="200"/>
      <c r="D177" s="200"/>
      <c r="E177" s="200"/>
      <c r="F177" s="200"/>
      <c r="G177" s="200"/>
      <c r="H177" s="201"/>
      <c r="I177" s="201"/>
      <c r="J177" s="201"/>
      <c r="K177" s="204"/>
      <c r="L177" s="201"/>
      <c r="M177" s="201"/>
      <c r="N177" s="195" t="str">
        <f>IF(M177&lt;&gt;"",VLOOKUP(M177,paramètres!$D$11:$E$14,2,FALSE),"")</f>
        <v/>
      </c>
      <c r="O177" s="193"/>
      <c r="P177" s="202"/>
      <c r="Q177" s="203"/>
      <c r="R177" s="202"/>
      <c r="S177" s="203"/>
      <c r="T177" s="195"/>
      <c r="U177" s="195"/>
      <c r="V177" s="195"/>
      <c r="W177" s="195"/>
      <c r="X177" s="195"/>
      <c r="Y177" s="195"/>
      <c r="Z177" s="195"/>
      <c r="AA177" s="212">
        <f t="shared" si="24"/>
        <v>0</v>
      </c>
      <c r="AB177" s="195"/>
      <c r="AC177" s="195"/>
      <c r="AD177" s="195"/>
      <c r="AE177" s="195"/>
      <c r="AF177" s="211">
        <f t="shared" si="18"/>
        <v>0</v>
      </c>
      <c r="AG177" s="195"/>
      <c r="AH177" s="195"/>
      <c r="AI177" s="195"/>
      <c r="AJ177" s="195"/>
      <c r="AK177" s="212">
        <f t="shared" si="25"/>
        <v>0</v>
      </c>
      <c r="AM177" s="47">
        <f t="shared" si="26"/>
        <v>0</v>
      </c>
      <c r="AN177" s="47">
        <f t="shared" si="27"/>
        <v>0</v>
      </c>
      <c r="AO177" s="47">
        <f t="shared" si="28"/>
        <v>0</v>
      </c>
      <c r="AP177" s="1" t="str">
        <f t="shared" si="29"/>
        <v>B</v>
      </c>
    </row>
    <row r="178" spans="1:42" x14ac:dyDescent="0.15">
      <c r="A178" s="117">
        <v>169</v>
      </c>
      <c r="B178" s="358"/>
      <c r="C178" s="200"/>
      <c r="D178" s="200"/>
      <c r="E178" s="200"/>
      <c r="F178" s="200"/>
      <c r="G178" s="200"/>
      <c r="H178" s="201"/>
      <c r="I178" s="201"/>
      <c r="J178" s="201"/>
      <c r="K178" s="204"/>
      <c r="L178" s="201"/>
      <c r="M178" s="201"/>
      <c r="N178" s="195" t="str">
        <f>IF(M178&lt;&gt;"",VLOOKUP(M178,paramètres!$D$11:$E$14,2,FALSE),"")</f>
        <v/>
      </c>
      <c r="O178" s="193"/>
      <c r="P178" s="202"/>
      <c r="Q178" s="203"/>
      <c r="R178" s="202"/>
      <c r="S178" s="203"/>
      <c r="T178" s="195"/>
      <c r="U178" s="195"/>
      <c r="V178" s="195"/>
      <c r="W178" s="195"/>
      <c r="X178" s="195"/>
      <c r="Y178" s="195"/>
      <c r="Z178" s="195"/>
      <c r="AA178" s="212">
        <f t="shared" si="24"/>
        <v>0</v>
      </c>
      <c r="AB178" s="195"/>
      <c r="AC178" s="195"/>
      <c r="AD178" s="195"/>
      <c r="AE178" s="195"/>
      <c r="AF178" s="211">
        <f t="shared" si="18"/>
        <v>0</v>
      </c>
      <c r="AG178" s="195"/>
      <c r="AH178" s="195"/>
      <c r="AI178" s="195"/>
      <c r="AJ178" s="195"/>
      <c r="AK178" s="212">
        <f t="shared" si="25"/>
        <v>0</v>
      </c>
      <c r="AM178" s="47">
        <f t="shared" si="26"/>
        <v>0</v>
      </c>
      <c r="AN178" s="47">
        <f t="shared" si="27"/>
        <v>0</v>
      </c>
      <c r="AO178" s="47">
        <f t="shared" si="28"/>
        <v>0</v>
      </c>
      <c r="AP178" s="1" t="str">
        <f t="shared" si="29"/>
        <v>B</v>
      </c>
    </row>
    <row r="179" spans="1:42" x14ac:dyDescent="0.15">
      <c r="A179" s="117">
        <v>170</v>
      </c>
      <c r="B179" s="358"/>
      <c r="C179" s="200"/>
      <c r="D179" s="200"/>
      <c r="E179" s="200"/>
      <c r="F179" s="200"/>
      <c r="G179" s="200"/>
      <c r="H179" s="201"/>
      <c r="I179" s="201"/>
      <c r="J179" s="201"/>
      <c r="K179" s="204"/>
      <c r="L179" s="201"/>
      <c r="M179" s="201"/>
      <c r="N179" s="195" t="str">
        <f>IF(M179&lt;&gt;"",VLOOKUP(M179,paramètres!$D$11:$E$14,2,FALSE),"")</f>
        <v/>
      </c>
      <c r="O179" s="193"/>
      <c r="P179" s="202"/>
      <c r="Q179" s="203"/>
      <c r="R179" s="202"/>
      <c r="S179" s="203"/>
      <c r="T179" s="195"/>
      <c r="U179" s="195"/>
      <c r="V179" s="195"/>
      <c r="W179" s="195"/>
      <c r="X179" s="195"/>
      <c r="Y179" s="195"/>
      <c r="Z179" s="195"/>
      <c r="AA179" s="212">
        <f t="shared" si="24"/>
        <v>0</v>
      </c>
      <c r="AB179" s="195"/>
      <c r="AC179" s="195"/>
      <c r="AD179" s="195"/>
      <c r="AE179" s="195"/>
      <c r="AF179" s="211">
        <f t="shared" si="18"/>
        <v>0</v>
      </c>
      <c r="AG179" s="195"/>
      <c r="AH179" s="195"/>
      <c r="AI179" s="195"/>
      <c r="AJ179" s="195"/>
      <c r="AK179" s="212">
        <f t="shared" si="25"/>
        <v>0</v>
      </c>
      <c r="AM179" s="47">
        <f t="shared" si="26"/>
        <v>0</v>
      </c>
      <c r="AN179" s="47">
        <f t="shared" si="27"/>
        <v>0</v>
      </c>
      <c r="AO179" s="47">
        <f t="shared" si="28"/>
        <v>0</v>
      </c>
      <c r="AP179" s="1" t="str">
        <f t="shared" si="29"/>
        <v>B</v>
      </c>
    </row>
    <row r="180" spans="1:42" x14ac:dyDescent="0.15">
      <c r="A180" s="117">
        <v>171</v>
      </c>
      <c r="B180" s="358" t="str">
        <f t="shared" si="16"/>
        <v/>
      </c>
      <c r="C180" s="200"/>
      <c r="D180" s="200"/>
      <c r="E180" s="200"/>
      <c r="F180" s="200"/>
      <c r="G180" s="200"/>
      <c r="H180" s="201"/>
      <c r="I180" s="201"/>
      <c r="J180" s="201"/>
      <c r="K180" s="204"/>
      <c r="L180" s="201"/>
      <c r="M180" s="201"/>
      <c r="N180" s="195" t="str">
        <f>IF(M180&lt;&gt;"",VLOOKUP(M180,paramètres!$D$11:$E$14,2,FALSE),"")</f>
        <v/>
      </c>
      <c r="O180" s="193"/>
      <c r="P180" s="202"/>
      <c r="Q180" s="203"/>
      <c r="R180" s="202"/>
      <c r="S180" s="203"/>
      <c r="T180" s="195"/>
      <c r="U180" s="195"/>
      <c r="V180" s="195"/>
      <c r="W180" s="195"/>
      <c r="X180" s="195"/>
      <c r="Y180" s="195"/>
      <c r="Z180" s="195"/>
      <c r="AA180" s="212">
        <f t="shared" si="24"/>
        <v>0</v>
      </c>
      <c r="AB180" s="195"/>
      <c r="AC180" s="195"/>
      <c r="AD180" s="195"/>
      <c r="AE180" s="195"/>
      <c r="AF180" s="211">
        <f t="shared" si="18"/>
        <v>0</v>
      </c>
      <c r="AG180" s="195"/>
      <c r="AH180" s="195"/>
      <c r="AI180" s="195"/>
      <c r="AJ180" s="195"/>
      <c r="AK180" s="212">
        <f t="shared" si="25"/>
        <v>0</v>
      </c>
      <c r="AM180" s="47">
        <f t="shared" si="26"/>
        <v>0</v>
      </c>
      <c r="AN180" s="47">
        <f t="shared" si="27"/>
        <v>0</v>
      </c>
      <c r="AO180" s="47">
        <f t="shared" si="28"/>
        <v>0</v>
      </c>
      <c r="AP180" s="1" t="str">
        <f t="shared" si="29"/>
        <v>B</v>
      </c>
    </row>
    <row r="181" spans="1:42" x14ac:dyDescent="0.15">
      <c r="A181" s="117">
        <v>172</v>
      </c>
      <c r="B181" s="358"/>
      <c r="C181" s="200"/>
      <c r="D181" s="200"/>
      <c r="E181" s="200"/>
      <c r="F181" s="200"/>
      <c r="G181" s="200"/>
      <c r="H181" s="201"/>
      <c r="I181" s="201"/>
      <c r="J181" s="201"/>
      <c r="K181" s="204"/>
      <c r="L181" s="201"/>
      <c r="M181" s="201"/>
      <c r="N181" s="195" t="str">
        <f>IF(M181&lt;&gt;"",VLOOKUP(M181,paramètres!$D$11:$E$14,2,FALSE),"")</f>
        <v/>
      </c>
      <c r="O181" s="193"/>
      <c r="P181" s="202"/>
      <c r="Q181" s="203"/>
      <c r="R181" s="202"/>
      <c r="S181" s="203"/>
      <c r="T181" s="195"/>
      <c r="U181" s="195"/>
      <c r="V181" s="195"/>
      <c r="W181" s="195"/>
      <c r="X181" s="195"/>
      <c r="Y181" s="195"/>
      <c r="Z181" s="195"/>
      <c r="AA181" s="212">
        <f t="shared" si="24"/>
        <v>0</v>
      </c>
      <c r="AB181" s="195"/>
      <c r="AC181" s="195"/>
      <c r="AD181" s="195"/>
      <c r="AE181" s="195"/>
      <c r="AF181" s="211">
        <f t="shared" si="18"/>
        <v>0</v>
      </c>
      <c r="AG181" s="195"/>
      <c r="AH181" s="195"/>
      <c r="AI181" s="195"/>
      <c r="AJ181" s="195"/>
      <c r="AK181" s="212">
        <f t="shared" si="25"/>
        <v>0</v>
      </c>
      <c r="AM181" s="47">
        <f t="shared" si="26"/>
        <v>0</v>
      </c>
      <c r="AN181" s="47">
        <f t="shared" si="27"/>
        <v>0</v>
      </c>
      <c r="AO181" s="47">
        <f t="shared" si="28"/>
        <v>0</v>
      </c>
      <c r="AP181" s="1" t="str">
        <f t="shared" si="29"/>
        <v>B</v>
      </c>
    </row>
    <row r="182" spans="1:42" x14ac:dyDescent="0.15">
      <c r="A182" s="117">
        <v>173</v>
      </c>
      <c r="B182" s="358"/>
      <c r="C182" s="200"/>
      <c r="D182" s="200"/>
      <c r="E182" s="200"/>
      <c r="F182" s="200"/>
      <c r="G182" s="200"/>
      <c r="H182" s="201"/>
      <c r="I182" s="201"/>
      <c r="J182" s="201"/>
      <c r="K182" s="204"/>
      <c r="L182" s="201"/>
      <c r="M182" s="201"/>
      <c r="N182" s="195" t="str">
        <f>IF(M182&lt;&gt;"",VLOOKUP(M182,paramètres!$D$11:$E$14,2,FALSE),"")</f>
        <v/>
      </c>
      <c r="O182" s="193"/>
      <c r="P182" s="202"/>
      <c r="Q182" s="203"/>
      <c r="R182" s="202"/>
      <c r="S182" s="203"/>
      <c r="T182" s="195"/>
      <c r="U182" s="195"/>
      <c r="V182" s="195"/>
      <c r="W182" s="195"/>
      <c r="X182" s="195"/>
      <c r="Y182" s="195"/>
      <c r="Z182" s="195"/>
      <c r="AA182" s="212">
        <f t="shared" si="24"/>
        <v>0</v>
      </c>
      <c r="AB182" s="195"/>
      <c r="AC182" s="195"/>
      <c r="AD182" s="195"/>
      <c r="AE182" s="195"/>
      <c r="AF182" s="211">
        <f t="shared" si="18"/>
        <v>0</v>
      </c>
      <c r="AG182" s="195"/>
      <c r="AH182" s="195"/>
      <c r="AI182" s="195"/>
      <c r="AJ182" s="195"/>
      <c r="AK182" s="212">
        <f t="shared" si="25"/>
        <v>0</v>
      </c>
      <c r="AM182" s="47">
        <f t="shared" si="26"/>
        <v>0</v>
      </c>
      <c r="AN182" s="47">
        <f t="shared" si="27"/>
        <v>0</v>
      </c>
      <c r="AO182" s="47">
        <f t="shared" si="28"/>
        <v>0</v>
      </c>
      <c r="AP182" s="1" t="str">
        <f t="shared" si="29"/>
        <v>B</v>
      </c>
    </row>
    <row r="183" spans="1:42" x14ac:dyDescent="0.15">
      <c r="A183" s="117">
        <v>174</v>
      </c>
      <c r="B183" s="358"/>
      <c r="C183" s="200"/>
      <c r="D183" s="200"/>
      <c r="E183" s="200"/>
      <c r="F183" s="200"/>
      <c r="G183" s="200"/>
      <c r="H183" s="201"/>
      <c r="I183" s="201"/>
      <c r="J183" s="201"/>
      <c r="K183" s="204"/>
      <c r="L183" s="201"/>
      <c r="M183" s="201"/>
      <c r="N183" s="195" t="str">
        <f>IF(M183&lt;&gt;"",VLOOKUP(M183,paramètres!$D$11:$E$14,2,FALSE),"")</f>
        <v/>
      </c>
      <c r="O183" s="193"/>
      <c r="P183" s="202"/>
      <c r="Q183" s="203"/>
      <c r="R183" s="202"/>
      <c r="S183" s="203"/>
      <c r="T183" s="195"/>
      <c r="U183" s="195"/>
      <c r="V183" s="195"/>
      <c r="W183" s="195"/>
      <c r="X183" s="195"/>
      <c r="Y183" s="195"/>
      <c r="Z183" s="195"/>
      <c r="AA183" s="212">
        <f t="shared" si="24"/>
        <v>0</v>
      </c>
      <c r="AB183" s="195"/>
      <c r="AC183" s="195"/>
      <c r="AD183" s="195"/>
      <c r="AE183" s="195"/>
      <c r="AF183" s="211">
        <f t="shared" si="18"/>
        <v>0</v>
      </c>
      <c r="AG183" s="195"/>
      <c r="AH183" s="195"/>
      <c r="AI183" s="195"/>
      <c r="AJ183" s="195"/>
      <c r="AK183" s="212">
        <f t="shared" si="25"/>
        <v>0</v>
      </c>
      <c r="AM183" s="47">
        <f t="shared" si="26"/>
        <v>0</v>
      </c>
      <c r="AN183" s="47">
        <f t="shared" si="27"/>
        <v>0</v>
      </c>
      <c r="AO183" s="47">
        <f t="shared" si="28"/>
        <v>0</v>
      </c>
      <c r="AP183" s="1" t="str">
        <f t="shared" si="29"/>
        <v>B</v>
      </c>
    </row>
    <row r="184" spans="1:42" x14ac:dyDescent="0.15">
      <c r="A184" s="117">
        <v>175</v>
      </c>
      <c r="B184" s="358"/>
      <c r="C184" s="200"/>
      <c r="D184" s="200"/>
      <c r="E184" s="200"/>
      <c r="F184" s="200"/>
      <c r="G184" s="200"/>
      <c r="H184" s="201"/>
      <c r="I184" s="201"/>
      <c r="J184" s="201"/>
      <c r="K184" s="204"/>
      <c r="L184" s="201"/>
      <c r="M184" s="201"/>
      <c r="N184" s="195" t="str">
        <f>IF(M184&lt;&gt;"",VLOOKUP(M184,paramètres!$D$11:$E$14,2,FALSE),"")</f>
        <v/>
      </c>
      <c r="O184" s="193"/>
      <c r="P184" s="202"/>
      <c r="Q184" s="203"/>
      <c r="R184" s="202"/>
      <c r="S184" s="203"/>
      <c r="T184" s="195"/>
      <c r="U184" s="195"/>
      <c r="V184" s="195"/>
      <c r="W184" s="195"/>
      <c r="X184" s="195"/>
      <c r="Y184" s="195"/>
      <c r="Z184" s="195"/>
      <c r="AA184" s="212">
        <f t="shared" si="24"/>
        <v>0</v>
      </c>
      <c r="AB184" s="195"/>
      <c r="AC184" s="195"/>
      <c r="AD184" s="195"/>
      <c r="AE184" s="195"/>
      <c r="AF184" s="211">
        <f t="shared" si="18"/>
        <v>0</v>
      </c>
      <c r="AG184" s="195"/>
      <c r="AH184" s="195"/>
      <c r="AI184" s="195"/>
      <c r="AJ184" s="195"/>
      <c r="AK184" s="212">
        <f t="shared" si="25"/>
        <v>0</v>
      </c>
      <c r="AM184" s="47">
        <f t="shared" si="26"/>
        <v>0</v>
      </c>
      <c r="AN184" s="47">
        <f t="shared" si="27"/>
        <v>0</v>
      </c>
      <c r="AO184" s="47">
        <f t="shared" si="28"/>
        <v>0</v>
      </c>
      <c r="AP184" s="1" t="str">
        <f t="shared" si="29"/>
        <v>B</v>
      </c>
    </row>
    <row r="185" spans="1:42" x14ac:dyDescent="0.15">
      <c r="A185" s="117">
        <v>176</v>
      </c>
      <c r="B185" s="358"/>
      <c r="C185" s="200"/>
      <c r="D185" s="200"/>
      <c r="E185" s="200"/>
      <c r="F185" s="200"/>
      <c r="G185" s="200"/>
      <c r="H185" s="201"/>
      <c r="I185" s="201"/>
      <c r="J185" s="201"/>
      <c r="K185" s="204"/>
      <c r="L185" s="201"/>
      <c r="M185" s="201"/>
      <c r="N185" s="195" t="str">
        <f>IF(M185&lt;&gt;"",VLOOKUP(M185,paramètres!$D$11:$E$14,2,FALSE),"")</f>
        <v/>
      </c>
      <c r="O185" s="193"/>
      <c r="P185" s="202"/>
      <c r="Q185" s="203"/>
      <c r="R185" s="202"/>
      <c r="S185" s="203"/>
      <c r="T185" s="195"/>
      <c r="U185" s="195"/>
      <c r="V185" s="195"/>
      <c r="W185" s="195"/>
      <c r="X185" s="195"/>
      <c r="Y185" s="195"/>
      <c r="Z185" s="195"/>
      <c r="AA185" s="212">
        <f t="shared" si="24"/>
        <v>0</v>
      </c>
      <c r="AB185" s="195"/>
      <c r="AC185" s="195"/>
      <c r="AD185" s="195"/>
      <c r="AE185" s="195"/>
      <c r="AF185" s="211">
        <f t="shared" si="18"/>
        <v>0</v>
      </c>
      <c r="AG185" s="195"/>
      <c r="AH185" s="195"/>
      <c r="AI185" s="195"/>
      <c r="AJ185" s="195"/>
      <c r="AK185" s="212">
        <f t="shared" si="25"/>
        <v>0</v>
      </c>
      <c r="AM185" s="47">
        <f t="shared" si="26"/>
        <v>0</v>
      </c>
      <c r="AN185" s="47">
        <f t="shared" si="27"/>
        <v>0</v>
      </c>
      <c r="AO185" s="47">
        <f t="shared" si="28"/>
        <v>0</v>
      </c>
      <c r="AP185" s="1" t="str">
        <f t="shared" si="29"/>
        <v>B</v>
      </c>
    </row>
    <row r="186" spans="1:42" x14ac:dyDescent="0.15">
      <c r="A186" s="117">
        <v>177</v>
      </c>
      <c r="B186" s="358"/>
      <c r="C186" s="200"/>
      <c r="D186" s="200"/>
      <c r="E186" s="200"/>
      <c r="F186" s="200"/>
      <c r="G186" s="200"/>
      <c r="H186" s="201"/>
      <c r="I186" s="201"/>
      <c r="J186" s="201"/>
      <c r="K186" s="204"/>
      <c r="L186" s="201"/>
      <c r="M186" s="201"/>
      <c r="N186" s="195" t="str">
        <f>IF(M186&lt;&gt;"",VLOOKUP(M186,paramètres!$D$11:$E$14,2,FALSE),"")</f>
        <v/>
      </c>
      <c r="O186" s="193"/>
      <c r="P186" s="202"/>
      <c r="Q186" s="203"/>
      <c r="R186" s="202"/>
      <c r="S186" s="203"/>
      <c r="T186" s="195"/>
      <c r="U186" s="195"/>
      <c r="V186" s="195"/>
      <c r="W186" s="195"/>
      <c r="X186" s="195"/>
      <c r="Y186" s="195"/>
      <c r="Z186" s="195"/>
      <c r="AA186" s="212">
        <f t="shared" si="24"/>
        <v>0</v>
      </c>
      <c r="AB186" s="195"/>
      <c r="AC186" s="195"/>
      <c r="AD186" s="195"/>
      <c r="AE186" s="195"/>
      <c r="AF186" s="211">
        <f t="shared" si="18"/>
        <v>0</v>
      </c>
      <c r="AG186" s="195"/>
      <c r="AH186" s="195"/>
      <c r="AI186" s="195"/>
      <c r="AJ186" s="195"/>
      <c r="AK186" s="212">
        <f t="shared" si="25"/>
        <v>0</v>
      </c>
      <c r="AM186" s="47">
        <f t="shared" si="26"/>
        <v>0</v>
      </c>
      <c r="AN186" s="47">
        <f t="shared" si="27"/>
        <v>0</v>
      </c>
      <c r="AO186" s="47">
        <f t="shared" si="28"/>
        <v>0</v>
      </c>
      <c r="AP186" s="1" t="str">
        <f t="shared" si="29"/>
        <v>B</v>
      </c>
    </row>
    <row r="187" spans="1:42" x14ac:dyDescent="0.15">
      <c r="A187" s="117">
        <v>178</v>
      </c>
      <c r="B187" s="358"/>
      <c r="C187" s="200"/>
      <c r="D187" s="200"/>
      <c r="E187" s="200"/>
      <c r="F187" s="200"/>
      <c r="G187" s="200"/>
      <c r="H187" s="201"/>
      <c r="I187" s="201"/>
      <c r="J187" s="201"/>
      <c r="K187" s="204"/>
      <c r="L187" s="201"/>
      <c r="M187" s="201"/>
      <c r="N187" s="195" t="str">
        <f>IF(M187&lt;&gt;"",VLOOKUP(M187,paramètres!$D$11:$E$14,2,FALSE),"")</f>
        <v/>
      </c>
      <c r="O187" s="193"/>
      <c r="P187" s="202"/>
      <c r="Q187" s="203"/>
      <c r="R187" s="202"/>
      <c r="S187" s="203"/>
      <c r="T187" s="195"/>
      <c r="U187" s="195"/>
      <c r="V187" s="195"/>
      <c r="W187" s="195"/>
      <c r="X187" s="195"/>
      <c r="Y187" s="195"/>
      <c r="Z187" s="195"/>
      <c r="AA187" s="212">
        <f t="shared" si="24"/>
        <v>0</v>
      </c>
      <c r="AB187" s="195"/>
      <c r="AC187" s="195"/>
      <c r="AD187" s="195"/>
      <c r="AE187" s="195"/>
      <c r="AF187" s="211">
        <f t="shared" si="18"/>
        <v>0</v>
      </c>
      <c r="AG187" s="195"/>
      <c r="AH187" s="195"/>
      <c r="AI187" s="195"/>
      <c r="AJ187" s="195"/>
      <c r="AK187" s="212">
        <f t="shared" si="25"/>
        <v>0</v>
      </c>
      <c r="AM187" s="47">
        <f t="shared" si="26"/>
        <v>0</v>
      </c>
      <c r="AN187" s="47">
        <f t="shared" si="27"/>
        <v>0</v>
      </c>
      <c r="AO187" s="47">
        <f t="shared" si="28"/>
        <v>0</v>
      </c>
      <c r="AP187" s="1" t="str">
        <f t="shared" si="29"/>
        <v>B</v>
      </c>
    </row>
    <row r="188" spans="1:42" x14ac:dyDescent="0.15">
      <c r="A188" s="117">
        <v>179</v>
      </c>
      <c r="B188" s="358"/>
      <c r="C188" s="200"/>
      <c r="D188" s="200"/>
      <c r="E188" s="200"/>
      <c r="F188" s="200"/>
      <c r="G188" s="200"/>
      <c r="H188" s="201"/>
      <c r="I188" s="201"/>
      <c r="J188" s="201"/>
      <c r="K188" s="204"/>
      <c r="L188" s="201"/>
      <c r="M188" s="201"/>
      <c r="N188" s="195" t="str">
        <f>IF(M188&lt;&gt;"",VLOOKUP(M188,paramètres!$D$11:$E$14,2,FALSE),"")</f>
        <v/>
      </c>
      <c r="O188" s="193"/>
      <c r="P188" s="202"/>
      <c r="Q188" s="203"/>
      <c r="R188" s="202"/>
      <c r="S188" s="203"/>
      <c r="T188" s="195"/>
      <c r="U188" s="195"/>
      <c r="V188" s="195"/>
      <c r="W188" s="195"/>
      <c r="X188" s="195"/>
      <c r="Y188" s="195"/>
      <c r="Z188" s="195"/>
      <c r="AA188" s="212">
        <f t="shared" si="24"/>
        <v>0</v>
      </c>
      <c r="AB188" s="195"/>
      <c r="AC188" s="195"/>
      <c r="AD188" s="195"/>
      <c r="AE188" s="195"/>
      <c r="AF188" s="211">
        <f t="shared" si="18"/>
        <v>0</v>
      </c>
      <c r="AG188" s="195"/>
      <c r="AH188" s="195"/>
      <c r="AI188" s="195"/>
      <c r="AJ188" s="195"/>
      <c r="AK188" s="212">
        <f t="shared" si="25"/>
        <v>0</v>
      </c>
      <c r="AM188" s="47">
        <f t="shared" si="26"/>
        <v>0</v>
      </c>
      <c r="AN188" s="47">
        <f t="shared" si="27"/>
        <v>0</v>
      </c>
      <c r="AO188" s="47">
        <f t="shared" si="28"/>
        <v>0</v>
      </c>
      <c r="AP188" s="1" t="str">
        <f t="shared" si="29"/>
        <v>B</v>
      </c>
    </row>
    <row r="189" spans="1:42" x14ac:dyDescent="0.15">
      <c r="A189" s="117">
        <v>180</v>
      </c>
      <c r="B189" s="358"/>
      <c r="C189" s="200"/>
      <c r="D189" s="200"/>
      <c r="E189" s="200"/>
      <c r="F189" s="200"/>
      <c r="G189" s="200"/>
      <c r="H189" s="201"/>
      <c r="I189" s="201"/>
      <c r="J189" s="201"/>
      <c r="K189" s="204"/>
      <c r="L189" s="201"/>
      <c r="M189" s="201"/>
      <c r="N189" s="195" t="str">
        <f>IF(M189&lt;&gt;"",VLOOKUP(M189,paramètres!$D$11:$E$14,2,FALSE),"")</f>
        <v/>
      </c>
      <c r="O189" s="193"/>
      <c r="P189" s="202"/>
      <c r="Q189" s="203"/>
      <c r="R189" s="202"/>
      <c r="S189" s="203"/>
      <c r="T189" s="195"/>
      <c r="U189" s="195"/>
      <c r="V189" s="195"/>
      <c r="W189" s="195"/>
      <c r="X189" s="195"/>
      <c r="Y189" s="195"/>
      <c r="Z189" s="195"/>
      <c r="AA189" s="212">
        <f t="shared" si="24"/>
        <v>0</v>
      </c>
      <c r="AB189" s="195"/>
      <c r="AC189" s="195"/>
      <c r="AD189" s="195"/>
      <c r="AE189" s="195"/>
      <c r="AF189" s="211">
        <f t="shared" si="18"/>
        <v>0</v>
      </c>
      <c r="AG189" s="195"/>
      <c r="AH189" s="195"/>
      <c r="AI189" s="195"/>
      <c r="AJ189" s="195"/>
      <c r="AK189" s="212">
        <f t="shared" si="25"/>
        <v>0</v>
      </c>
      <c r="AM189" s="47">
        <f t="shared" si="26"/>
        <v>0</v>
      </c>
      <c r="AN189" s="47">
        <f t="shared" si="27"/>
        <v>0</v>
      </c>
      <c r="AO189" s="47">
        <f t="shared" si="28"/>
        <v>0</v>
      </c>
      <c r="AP189" s="1" t="str">
        <f t="shared" si="29"/>
        <v>B</v>
      </c>
    </row>
    <row r="190" spans="1:42" x14ac:dyDescent="0.15">
      <c r="A190" s="117">
        <v>181</v>
      </c>
      <c r="B190" s="358"/>
      <c r="C190" s="200"/>
      <c r="D190" s="200"/>
      <c r="E190" s="200"/>
      <c r="F190" s="200"/>
      <c r="G190" s="200"/>
      <c r="H190" s="201"/>
      <c r="I190" s="201"/>
      <c r="J190" s="201"/>
      <c r="K190" s="204"/>
      <c r="L190" s="201"/>
      <c r="M190" s="201"/>
      <c r="N190" s="195" t="str">
        <f>IF(M190&lt;&gt;"",VLOOKUP(M190,paramètres!$D$11:$E$14,2,FALSE),"")</f>
        <v/>
      </c>
      <c r="O190" s="193"/>
      <c r="P190" s="202"/>
      <c r="Q190" s="203"/>
      <c r="R190" s="202"/>
      <c r="S190" s="203"/>
      <c r="T190" s="195"/>
      <c r="U190" s="195"/>
      <c r="V190" s="195"/>
      <c r="W190" s="195"/>
      <c r="X190" s="195"/>
      <c r="Y190" s="195"/>
      <c r="Z190" s="195"/>
      <c r="AA190" s="212">
        <f t="shared" si="24"/>
        <v>0</v>
      </c>
      <c r="AB190" s="195"/>
      <c r="AC190" s="195"/>
      <c r="AD190" s="195"/>
      <c r="AE190" s="195"/>
      <c r="AF190" s="211">
        <f t="shared" si="18"/>
        <v>0</v>
      </c>
      <c r="AG190" s="195"/>
      <c r="AH190" s="195"/>
      <c r="AI190" s="195"/>
      <c r="AJ190" s="195"/>
      <c r="AK190" s="212">
        <f t="shared" si="25"/>
        <v>0</v>
      </c>
      <c r="AM190" s="47">
        <f t="shared" si="26"/>
        <v>0</v>
      </c>
      <c r="AN190" s="47">
        <f t="shared" si="27"/>
        <v>0</v>
      </c>
      <c r="AO190" s="47">
        <f t="shared" si="28"/>
        <v>0</v>
      </c>
      <c r="AP190" s="1" t="str">
        <f t="shared" si="29"/>
        <v>B</v>
      </c>
    </row>
    <row r="191" spans="1:42" x14ac:dyDescent="0.15">
      <c r="A191" s="117">
        <v>182</v>
      </c>
      <c r="B191" s="358"/>
      <c r="C191" s="200"/>
      <c r="D191" s="200"/>
      <c r="E191" s="200"/>
      <c r="F191" s="200"/>
      <c r="G191" s="200"/>
      <c r="H191" s="201"/>
      <c r="I191" s="201"/>
      <c r="J191" s="201"/>
      <c r="K191" s="204"/>
      <c r="L191" s="201"/>
      <c r="M191" s="201"/>
      <c r="N191" s="195" t="str">
        <f>IF(M191&lt;&gt;"",VLOOKUP(M191,paramètres!$D$11:$E$14,2,FALSE),"")</f>
        <v/>
      </c>
      <c r="O191" s="193"/>
      <c r="P191" s="202"/>
      <c r="Q191" s="203"/>
      <c r="R191" s="202"/>
      <c r="S191" s="203"/>
      <c r="T191" s="195"/>
      <c r="U191" s="195"/>
      <c r="V191" s="195"/>
      <c r="W191" s="195"/>
      <c r="X191" s="195"/>
      <c r="Y191" s="195"/>
      <c r="Z191" s="195"/>
      <c r="AA191" s="212">
        <f t="shared" si="24"/>
        <v>0</v>
      </c>
      <c r="AB191" s="195"/>
      <c r="AC191" s="195"/>
      <c r="AD191" s="195"/>
      <c r="AE191" s="195"/>
      <c r="AF191" s="211">
        <f t="shared" si="18"/>
        <v>0</v>
      </c>
      <c r="AG191" s="195"/>
      <c r="AH191" s="195"/>
      <c r="AI191" s="195"/>
      <c r="AJ191" s="195"/>
      <c r="AK191" s="212">
        <f t="shared" si="25"/>
        <v>0</v>
      </c>
      <c r="AM191" s="47">
        <f t="shared" si="26"/>
        <v>0</v>
      </c>
      <c r="AN191" s="47">
        <f t="shared" si="27"/>
        <v>0</v>
      </c>
      <c r="AO191" s="47">
        <f t="shared" si="28"/>
        <v>0</v>
      </c>
      <c r="AP191" s="1" t="str">
        <f t="shared" si="29"/>
        <v>B</v>
      </c>
    </row>
    <row r="192" spans="1:42" x14ac:dyDescent="0.15">
      <c r="A192" s="117">
        <v>183</v>
      </c>
      <c r="B192" s="358"/>
      <c r="C192" s="200"/>
      <c r="D192" s="200"/>
      <c r="E192" s="200"/>
      <c r="F192" s="200"/>
      <c r="G192" s="200"/>
      <c r="H192" s="201"/>
      <c r="I192" s="201"/>
      <c r="J192" s="201"/>
      <c r="K192" s="204"/>
      <c r="L192" s="201"/>
      <c r="M192" s="201"/>
      <c r="N192" s="195" t="str">
        <f>IF(M192&lt;&gt;"",VLOOKUP(M192,paramètres!$D$11:$E$14,2,FALSE),"")</f>
        <v/>
      </c>
      <c r="O192" s="193"/>
      <c r="P192" s="202"/>
      <c r="Q192" s="203"/>
      <c r="R192" s="202"/>
      <c r="S192" s="203"/>
      <c r="T192" s="195"/>
      <c r="U192" s="195"/>
      <c r="V192" s="195"/>
      <c r="W192" s="195"/>
      <c r="X192" s="195"/>
      <c r="Y192" s="195"/>
      <c r="Z192" s="195"/>
      <c r="AA192" s="212">
        <f t="shared" si="24"/>
        <v>0</v>
      </c>
      <c r="AB192" s="195"/>
      <c r="AC192" s="195"/>
      <c r="AD192" s="195"/>
      <c r="AE192" s="195"/>
      <c r="AF192" s="211">
        <f t="shared" si="18"/>
        <v>0</v>
      </c>
      <c r="AG192" s="195"/>
      <c r="AH192" s="195"/>
      <c r="AI192" s="195"/>
      <c r="AJ192" s="195"/>
      <c r="AK192" s="212">
        <f t="shared" si="25"/>
        <v>0</v>
      </c>
      <c r="AM192" s="47">
        <f t="shared" si="26"/>
        <v>0</v>
      </c>
      <c r="AN192" s="47">
        <f t="shared" si="27"/>
        <v>0</v>
      </c>
      <c r="AO192" s="47">
        <f t="shared" si="28"/>
        <v>0</v>
      </c>
      <c r="AP192" s="1" t="str">
        <f t="shared" si="29"/>
        <v>B</v>
      </c>
    </row>
    <row r="193" spans="1:42" x14ac:dyDescent="0.15">
      <c r="A193" s="117">
        <v>184</v>
      </c>
      <c r="B193" s="358"/>
      <c r="C193" s="200"/>
      <c r="D193" s="200"/>
      <c r="E193" s="200"/>
      <c r="F193" s="200"/>
      <c r="G193" s="200"/>
      <c r="H193" s="201"/>
      <c r="I193" s="201"/>
      <c r="J193" s="201"/>
      <c r="K193" s="204"/>
      <c r="L193" s="201"/>
      <c r="M193" s="201"/>
      <c r="N193" s="195" t="str">
        <f>IF(M193&lt;&gt;"",VLOOKUP(M193,paramètres!$D$11:$E$14,2,FALSE),"")</f>
        <v/>
      </c>
      <c r="O193" s="193"/>
      <c r="P193" s="202"/>
      <c r="Q193" s="203"/>
      <c r="R193" s="202"/>
      <c r="S193" s="203"/>
      <c r="T193" s="195"/>
      <c r="U193" s="195"/>
      <c r="V193" s="195"/>
      <c r="W193" s="195"/>
      <c r="X193" s="195"/>
      <c r="Y193" s="195"/>
      <c r="Z193" s="195"/>
      <c r="AA193" s="212">
        <f t="shared" si="24"/>
        <v>0</v>
      </c>
      <c r="AB193" s="195"/>
      <c r="AC193" s="195"/>
      <c r="AD193" s="195"/>
      <c r="AE193" s="195"/>
      <c r="AF193" s="211">
        <f t="shared" si="18"/>
        <v>0</v>
      </c>
      <c r="AG193" s="195"/>
      <c r="AH193" s="195"/>
      <c r="AI193" s="195"/>
      <c r="AJ193" s="195"/>
      <c r="AK193" s="212">
        <f t="shared" si="25"/>
        <v>0</v>
      </c>
      <c r="AM193" s="47">
        <f t="shared" si="26"/>
        <v>0</v>
      </c>
      <c r="AN193" s="47">
        <f t="shared" si="27"/>
        <v>0</v>
      </c>
      <c r="AO193" s="47">
        <f t="shared" si="28"/>
        <v>0</v>
      </c>
      <c r="AP193" s="1" t="str">
        <f t="shared" si="29"/>
        <v>B</v>
      </c>
    </row>
    <row r="194" spans="1:42" x14ac:dyDescent="0.15">
      <c r="A194" s="117">
        <v>185</v>
      </c>
      <c r="B194" s="358"/>
      <c r="C194" s="200"/>
      <c r="D194" s="200"/>
      <c r="E194" s="200"/>
      <c r="F194" s="200"/>
      <c r="G194" s="200"/>
      <c r="H194" s="201"/>
      <c r="I194" s="201"/>
      <c r="J194" s="201"/>
      <c r="K194" s="204"/>
      <c r="L194" s="201"/>
      <c r="M194" s="201"/>
      <c r="N194" s="195" t="str">
        <f>IF(M194&lt;&gt;"",VLOOKUP(M194,paramètres!$D$11:$E$14,2,FALSE),"")</f>
        <v/>
      </c>
      <c r="O194" s="193"/>
      <c r="P194" s="202"/>
      <c r="Q194" s="203"/>
      <c r="R194" s="202"/>
      <c r="S194" s="203"/>
      <c r="T194" s="195"/>
      <c r="U194" s="195"/>
      <c r="V194" s="195"/>
      <c r="W194" s="195"/>
      <c r="X194" s="195"/>
      <c r="Y194" s="195"/>
      <c r="Z194" s="195"/>
      <c r="AA194" s="212">
        <f t="shared" si="24"/>
        <v>0</v>
      </c>
      <c r="AB194" s="195"/>
      <c r="AC194" s="195"/>
      <c r="AD194" s="195"/>
      <c r="AE194" s="195"/>
      <c r="AF194" s="211">
        <f t="shared" si="18"/>
        <v>0</v>
      </c>
      <c r="AG194" s="195"/>
      <c r="AH194" s="195"/>
      <c r="AI194" s="195"/>
      <c r="AJ194" s="195"/>
      <c r="AK194" s="212">
        <f t="shared" si="25"/>
        <v>0</v>
      </c>
      <c r="AM194" s="47">
        <f t="shared" si="26"/>
        <v>0</v>
      </c>
      <c r="AN194" s="47">
        <f t="shared" si="27"/>
        <v>0</v>
      </c>
      <c r="AO194" s="47">
        <f t="shared" si="28"/>
        <v>0</v>
      </c>
      <c r="AP194" s="1" t="str">
        <f t="shared" si="29"/>
        <v>B</v>
      </c>
    </row>
    <row r="195" spans="1:42" x14ac:dyDescent="0.15">
      <c r="A195" s="117">
        <v>186</v>
      </c>
      <c r="B195" s="358"/>
      <c r="C195" s="200"/>
      <c r="D195" s="200"/>
      <c r="E195" s="200"/>
      <c r="F195" s="200"/>
      <c r="G195" s="200"/>
      <c r="H195" s="201"/>
      <c r="I195" s="201"/>
      <c r="J195" s="201"/>
      <c r="K195" s="204"/>
      <c r="L195" s="201"/>
      <c r="M195" s="201"/>
      <c r="N195" s="195" t="str">
        <f>IF(M195&lt;&gt;"",VLOOKUP(M195,paramètres!$D$11:$E$14,2,FALSE),"")</f>
        <v/>
      </c>
      <c r="O195" s="193"/>
      <c r="P195" s="202"/>
      <c r="Q195" s="203"/>
      <c r="R195" s="202"/>
      <c r="S195" s="203"/>
      <c r="T195" s="195"/>
      <c r="U195" s="195"/>
      <c r="V195" s="195"/>
      <c r="W195" s="195"/>
      <c r="X195" s="195"/>
      <c r="Y195" s="195"/>
      <c r="Z195" s="195"/>
      <c r="AA195" s="212">
        <f t="shared" si="24"/>
        <v>0</v>
      </c>
      <c r="AB195" s="195"/>
      <c r="AC195" s="195"/>
      <c r="AD195" s="195"/>
      <c r="AE195" s="195"/>
      <c r="AF195" s="211">
        <f t="shared" si="18"/>
        <v>0</v>
      </c>
      <c r="AG195" s="195"/>
      <c r="AH195" s="195"/>
      <c r="AI195" s="195"/>
      <c r="AJ195" s="195"/>
      <c r="AK195" s="212">
        <f t="shared" si="25"/>
        <v>0</v>
      </c>
      <c r="AM195" s="47">
        <f t="shared" si="26"/>
        <v>0</v>
      </c>
      <c r="AN195" s="47">
        <f t="shared" si="27"/>
        <v>0</v>
      </c>
      <c r="AO195" s="47">
        <f t="shared" si="28"/>
        <v>0</v>
      </c>
      <c r="AP195" s="1" t="str">
        <f t="shared" si="29"/>
        <v>B</v>
      </c>
    </row>
    <row r="196" spans="1:42" x14ac:dyDescent="0.15">
      <c r="A196" s="117">
        <v>187</v>
      </c>
      <c r="B196" s="358"/>
      <c r="C196" s="200"/>
      <c r="D196" s="200"/>
      <c r="E196" s="200"/>
      <c r="F196" s="200"/>
      <c r="G196" s="200"/>
      <c r="H196" s="201"/>
      <c r="I196" s="201"/>
      <c r="J196" s="201"/>
      <c r="K196" s="204"/>
      <c r="L196" s="201"/>
      <c r="M196" s="201"/>
      <c r="N196" s="195" t="str">
        <f>IF(M196&lt;&gt;"",VLOOKUP(M196,paramètres!$D$11:$E$14,2,FALSE),"")</f>
        <v/>
      </c>
      <c r="O196" s="193"/>
      <c r="P196" s="202"/>
      <c r="Q196" s="203"/>
      <c r="R196" s="202"/>
      <c r="S196" s="203"/>
      <c r="T196" s="195"/>
      <c r="U196" s="195"/>
      <c r="V196" s="195"/>
      <c r="W196" s="195"/>
      <c r="X196" s="195"/>
      <c r="Y196" s="195"/>
      <c r="Z196" s="195"/>
      <c r="AA196" s="212">
        <f t="shared" si="24"/>
        <v>0</v>
      </c>
      <c r="AB196" s="195"/>
      <c r="AC196" s="195"/>
      <c r="AD196" s="195"/>
      <c r="AE196" s="195"/>
      <c r="AF196" s="211">
        <f t="shared" si="18"/>
        <v>0</v>
      </c>
      <c r="AG196" s="195"/>
      <c r="AH196" s="195"/>
      <c r="AI196" s="195"/>
      <c r="AJ196" s="195"/>
      <c r="AK196" s="212">
        <f t="shared" si="25"/>
        <v>0</v>
      </c>
      <c r="AM196" s="47">
        <f t="shared" si="26"/>
        <v>0</v>
      </c>
      <c r="AN196" s="47">
        <f t="shared" si="27"/>
        <v>0</v>
      </c>
      <c r="AO196" s="47">
        <f t="shared" si="28"/>
        <v>0</v>
      </c>
      <c r="AP196" s="1" t="str">
        <f t="shared" si="29"/>
        <v>B</v>
      </c>
    </row>
    <row r="197" spans="1:42" x14ac:dyDescent="0.15">
      <c r="A197" s="117">
        <v>188</v>
      </c>
      <c r="B197" s="358"/>
      <c r="C197" s="200"/>
      <c r="D197" s="200"/>
      <c r="E197" s="200"/>
      <c r="F197" s="200"/>
      <c r="G197" s="200"/>
      <c r="H197" s="201"/>
      <c r="I197" s="201"/>
      <c r="J197" s="201"/>
      <c r="K197" s="204"/>
      <c r="L197" s="201"/>
      <c r="M197" s="201"/>
      <c r="N197" s="195" t="str">
        <f>IF(M197&lt;&gt;"",VLOOKUP(M197,paramètres!$D$11:$E$14,2,FALSE),"")</f>
        <v/>
      </c>
      <c r="O197" s="193"/>
      <c r="P197" s="202"/>
      <c r="Q197" s="203"/>
      <c r="R197" s="202"/>
      <c r="S197" s="203"/>
      <c r="T197" s="195"/>
      <c r="U197" s="195"/>
      <c r="V197" s="195"/>
      <c r="W197" s="195"/>
      <c r="X197" s="195"/>
      <c r="Y197" s="195"/>
      <c r="Z197" s="195"/>
      <c r="AA197" s="212">
        <f t="shared" si="24"/>
        <v>0</v>
      </c>
      <c r="AB197" s="195"/>
      <c r="AC197" s="195"/>
      <c r="AD197" s="195"/>
      <c r="AE197" s="195"/>
      <c r="AF197" s="211">
        <f t="shared" si="18"/>
        <v>0</v>
      </c>
      <c r="AG197" s="195"/>
      <c r="AH197" s="195"/>
      <c r="AI197" s="195"/>
      <c r="AJ197" s="195"/>
      <c r="AK197" s="212">
        <f t="shared" si="25"/>
        <v>0</v>
      </c>
      <c r="AM197" s="47">
        <f t="shared" si="26"/>
        <v>0</v>
      </c>
      <c r="AN197" s="47">
        <f t="shared" si="27"/>
        <v>0</v>
      </c>
      <c r="AO197" s="47">
        <f t="shared" si="28"/>
        <v>0</v>
      </c>
      <c r="AP197" s="1" t="str">
        <f t="shared" si="29"/>
        <v>B</v>
      </c>
    </row>
    <row r="198" spans="1:42" x14ac:dyDescent="0.15">
      <c r="A198" s="117">
        <v>189</v>
      </c>
      <c r="B198" s="358"/>
      <c r="C198" s="200"/>
      <c r="D198" s="200"/>
      <c r="E198" s="200"/>
      <c r="F198" s="200"/>
      <c r="G198" s="200"/>
      <c r="H198" s="201"/>
      <c r="I198" s="201"/>
      <c r="J198" s="201"/>
      <c r="K198" s="204"/>
      <c r="L198" s="201"/>
      <c r="M198" s="201"/>
      <c r="N198" s="195" t="str">
        <f>IF(M198&lt;&gt;"",VLOOKUP(M198,paramètres!$D$11:$E$14,2,FALSE),"")</f>
        <v/>
      </c>
      <c r="O198" s="193"/>
      <c r="P198" s="202"/>
      <c r="Q198" s="203"/>
      <c r="R198" s="202"/>
      <c r="S198" s="203"/>
      <c r="T198" s="195"/>
      <c r="U198" s="195"/>
      <c r="V198" s="195"/>
      <c r="W198" s="195"/>
      <c r="X198" s="195"/>
      <c r="Y198" s="195"/>
      <c r="Z198" s="195"/>
      <c r="AA198" s="212">
        <f t="shared" si="24"/>
        <v>0</v>
      </c>
      <c r="AB198" s="195"/>
      <c r="AC198" s="195"/>
      <c r="AD198" s="195"/>
      <c r="AE198" s="195"/>
      <c r="AF198" s="211">
        <f t="shared" si="18"/>
        <v>0</v>
      </c>
      <c r="AG198" s="195"/>
      <c r="AH198" s="195"/>
      <c r="AI198" s="195"/>
      <c r="AJ198" s="195"/>
      <c r="AK198" s="212">
        <f t="shared" si="25"/>
        <v>0</v>
      </c>
      <c r="AM198" s="47">
        <f t="shared" si="26"/>
        <v>0</v>
      </c>
      <c r="AN198" s="47">
        <f t="shared" si="27"/>
        <v>0</v>
      </c>
      <c r="AO198" s="47">
        <f t="shared" si="28"/>
        <v>0</v>
      </c>
      <c r="AP198" s="1" t="str">
        <f t="shared" si="29"/>
        <v>B</v>
      </c>
    </row>
    <row r="199" spans="1:42" x14ac:dyDescent="0.15">
      <c r="A199" s="117">
        <v>190</v>
      </c>
      <c r="B199" s="358"/>
      <c r="C199" s="200"/>
      <c r="D199" s="200"/>
      <c r="E199" s="200"/>
      <c r="F199" s="200"/>
      <c r="G199" s="200"/>
      <c r="H199" s="201"/>
      <c r="I199" s="201"/>
      <c r="J199" s="201"/>
      <c r="K199" s="204"/>
      <c r="L199" s="201"/>
      <c r="M199" s="201"/>
      <c r="N199" s="195" t="str">
        <f>IF(M199&lt;&gt;"",VLOOKUP(M199,paramètres!$D$11:$E$14,2,FALSE),"")</f>
        <v/>
      </c>
      <c r="O199" s="193"/>
      <c r="P199" s="202"/>
      <c r="Q199" s="203"/>
      <c r="R199" s="202"/>
      <c r="S199" s="203"/>
      <c r="T199" s="195"/>
      <c r="U199" s="195"/>
      <c r="V199" s="195"/>
      <c r="W199" s="195"/>
      <c r="X199" s="195"/>
      <c r="Y199" s="195"/>
      <c r="Z199" s="195"/>
      <c r="AA199" s="212">
        <f t="shared" si="24"/>
        <v>0</v>
      </c>
      <c r="AB199" s="195"/>
      <c r="AC199" s="195"/>
      <c r="AD199" s="195"/>
      <c r="AE199" s="195"/>
      <c r="AF199" s="211">
        <f t="shared" si="18"/>
        <v>0</v>
      </c>
      <c r="AG199" s="195"/>
      <c r="AH199" s="195"/>
      <c r="AI199" s="195"/>
      <c r="AJ199" s="195"/>
      <c r="AK199" s="212">
        <f t="shared" si="25"/>
        <v>0</v>
      </c>
      <c r="AM199" s="47">
        <f t="shared" si="26"/>
        <v>0</v>
      </c>
      <c r="AN199" s="47">
        <f t="shared" si="27"/>
        <v>0</v>
      </c>
      <c r="AO199" s="47">
        <f t="shared" si="28"/>
        <v>0</v>
      </c>
      <c r="AP199" s="1" t="str">
        <f t="shared" si="29"/>
        <v>B</v>
      </c>
    </row>
    <row r="200" spans="1:42" x14ac:dyDescent="0.15">
      <c r="A200" s="117">
        <v>191</v>
      </c>
      <c r="B200" s="358"/>
      <c r="C200" s="200"/>
      <c r="D200" s="200"/>
      <c r="E200" s="200"/>
      <c r="F200" s="200"/>
      <c r="G200" s="200"/>
      <c r="H200" s="201"/>
      <c r="I200" s="201"/>
      <c r="J200" s="201"/>
      <c r="K200" s="204"/>
      <c r="L200" s="201"/>
      <c r="M200" s="201"/>
      <c r="N200" s="195" t="str">
        <f>IF(M200&lt;&gt;"",VLOOKUP(M200,paramètres!$D$11:$E$14,2,FALSE),"")</f>
        <v/>
      </c>
      <c r="O200" s="193"/>
      <c r="P200" s="202"/>
      <c r="Q200" s="203"/>
      <c r="R200" s="202"/>
      <c r="S200" s="203"/>
      <c r="T200" s="195"/>
      <c r="U200" s="195"/>
      <c r="V200" s="195"/>
      <c r="W200" s="195"/>
      <c r="X200" s="195"/>
      <c r="Y200" s="195"/>
      <c r="Z200" s="195"/>
      <c r="AA200" s="212">
        <f t="shared" si="24"/>
        <v>0</v>
      </c>
      <c r="AB200" s="195"/>
      <c r="AC200" s="195"/>
      <c r="AD200" s="195"/>
      <c r="AE200" s="195"/>
      <c r="AF200" s="211">
        <f t="shared" si="18"/>
        <v>0</v>
      </c>
      <c r="AG200" s="195"/>
      <c r="AH200" s="195"/>
      <c r="AI200" s="195"/>
      <c r="AJ200" s="195"/>
      <c r="AK200" s="212">
        <f t="shared" si="25"/>
        <v>0</v>
      </c>
      <c r="AM200" s="47">
        <f t="shared" si="26"/>
        <v>0</v>
      </c>
      <c r="AN200" s="47">
        <f t="shared" si="27"/>
        <v>0</v>
      </c>
      <c r="AO200" s="47">
        <f t="shared" si="28"/>
        <v>0</v>
      </c>
      <c r="AP200" s="1" t="str">
        <f t="shared" si="29"/>
        <v>B</v>
      </c>
    </row>
    <row r="201" spans="1:42" x14ac:dyDescent="0.15">
      <c r="A201" s="117">
        <v>192</v>
      </c>
      <c r="B201" s="358"/>
      <c r="C201" s="200"/>
      <c r="D201" s="200"/>
      <c r="E201" s="200"/>
      <c r="F201" s="200"/>
      <c r="G201" s="200"/>
      <c r="H201" s="201"/>
      <c r="I201" s="201"/>
      <c r="J201" s="201"/>
      <c r="K201" s="204"/>
      <c r="L201" s="201"/>
      <c r="M201" s="201"/>
      <c r="N201" s="195" t="str">
        <f>IF(M201&lt;&gt;"",VLOOKUP(M201,paramètres!$D$11:$E$14,2,FALSE),"")</f>
        <v/>
      </c>
      <c r="O201" s="193"/>
      <c r="P201" s="202"/>
      <c r="Q201" s="203"/>
      <c r="R201" s="202"/>
      <c r="S201" s="203"/>
      <c r="T201" s="195"/>
      <c r="U201" s="195"/>
      <c r="V201" s="195"/>
      <c r="W201" s="195"/>
      <c r="X201" s="195"/>
      <c r="Y201" s="195"/>
      <c r="Z201" s="195"/>
      <c r="AA201" s="212">
        <f t="shared" si="24"/>
        <v>0</v>
      </c>
      <c r="AB201" s="195"/>
      <c r="AC201" s="195"/>
      <c r="AD201" s="195"/>
      <c r="AE201" s="195"/>
      <c r="AF201" s="211">
        <f t="shared" si="18"/>
        <v>0</v>
      </c>
      <c r="AG201" s="195"/>
      <c r="AH201" s="195"/>
      <c r="AI201" s="195"/>
      <c r="AJ201" s="195"/>
      <c r="AK201" s="212">
        <f t="shared" si="25"/>
        <v>0</v>
      </c>
      <c r="AM201" s="47">
        <f t="shared" si="26"/>
        <v>0</v>
      </c>
      <c r="AN201" s="47">
        <f t="shared" si="27"/>
        <v>0</v>
      </c>
      <c r="AO201" s="47">
        <f t="shared" si="28"/>
        <v>0</v>
      </c>
      <c r="AP201" s="1" t="str">
        <f t="shared" si="29"/>
        <v>B</v>
      </c>
    </row>
    <row r="202" spans="1:42" x14ac:dyDescent="0.15">
      <c r="A202" s="117">
        <v>193</v>
      </c>
      <c r="B202" s="358"/>
      <c r="C202" s="200"/>
      <c r="D202" s="200"/>
      <c r="E202" s="200"/>
      <c r="F202" s="200"/>
      <c r="G202" s="200"/>
      <c r="H202" s="201"/>
      <c r="I202" s="201"/>
      <c r="J202" s="201"/>
      <c r="K202" s="204"/>
      <c r="L202" s="201"/>
      <c r="M202" s="201"/>
      <c r="N202" s="195" t="str">
        <f>IF(M202&lt;&gt;"",VLOOKUP(M202,paramètres!$D$11:$E$14,2,FALSE),"")</f>
        <v/>
      </c>
      <c r="O202" s="193"/>
      <c r="P202" s="202"/>
      <c r="Q202" s="203"/>
      <c r="R202" s="202"/>
      <c r="S202" s="203"/>
      <c r="T202" s="195"/>
      <c r="U202" s="195"/>
      <c r="V202" s="195"/>
      <c r="W202" s="195"/>
      <c r="X202" s="195"/>
      <c r="Y202" s="195"/>
      <c r="Z202" s="195"/>
      <c r="AA202" s="212">
        <f t="shared" si="24"/>
        <v>0</v>
      </c>
      <c r="AB202" s="195"/>
      <c r="AC202" s="195"/>
      <c r="AD202" s="195"/>
      <c r="AE202" s="195"/>
      <c r="AF202" s="211">
        <f t="shared" si="18"/>
        <v>0</v>
      </c>
      <c r="AG202" s="195"/>
      <c r="AH202" s="195"/>
      <c r="AI202" s="195"/>
      <c r="AJ202" s="195"/>
      <c r="AK202" s="212">
        <f t="shared" si="25"/>
        <v>0</v>
      </c>
      <c r="AM202" s="47">
        <f t="shared" si="26"/>
        <v>0</v>
      </c>
      <c r="AN202" s="47">
        <f t="shared" si="27"/>
        <v>0</v>
      </c>
      <c r="AO202" s="47">
        <f t="shared" si="28"/>
        <v>0</v>
      </c>
      <c r="AP202" s="1" t="str">
        <f t="shared" si="29"/>
        <v>B</v>
      </c>
    </row>
    <row r="203" spans="1:42" x14ac:dyDescent="0.15">
      <c r="A203" s="117">
        <v>194</v>
      </c>
      <c r="B203" s="358"/>
      <c r="C203" s="200"/>
      <c r="D203" s="200"/>
      <c r="E203" s="200"/>
      <c r="F203" s="200"/>
      <c r="G203" s="200"/>
      <c r="H203" s="201"/>
      <c r="I203" s="201"/>
      <c r="J203" s="201"/>
      <c r="K203" s="204"/>
      <c r="L203" s="201"/>
      <c r="M203" s="201"/>
      <c r="N203" s="195" t="str">
        <f>IF(M203&lt;&gt;"",VLOOKUP(M203,paramètres!$D$11:$E$14,2,FALSE),"")</f>
        <v/>
      </c>
      <c r="O203" s="193"/>
      <c r="P203" s="202"/>
      <c r="Q203" s="203"/>
      <c r="R203" s="202"/>
      <c r="S203" s="203"/>
      <c r="T203" s="195"/>
      <c r="U203" s="195"/>
      <c r="V203" s="195"/>
      <c r="W203" s="195"/>
      <c r="X203" s="195"/>
      <c r="Y203" s="195"/>
      <c r="Z203" s="195"/>
      <c r="AA203" s="212">
        <f t="shared" si="24"/>
        <v>0</v>
      </c>
      <c r="AB203" s="195"/>
      <c r="AC203" s="195"/>
      <c r="AD203" s="195"/>
      <c r="AE203" s="195"/>
      <c r="AF203" s="211">
        <f t="shared" ref="AF203:AF266" si="30">AB203+AC203+AD203+AE203</f>
        <v>0</v>
      </c>
      <c r="AG203" s="195"/>
      <c r="AH203" s="195"/>
      <c r="AI203" s="195"/>
      <c r="AJ203" s="195"/>
      <c r="AK203" s="212">
        <f t="shared" si="25"/>
        <v>0</v>
      </c>
      <c r="AM203" s="47">
        <f t="shared" si="26"/>
        <v>0</v>
      </c>
      <c r="AN203" s="47">
        <f t="shared" si="27"/>
        <v>0</v>
      </c>
      <c r="AO203" s="47">
        <f t="shared" si="28"/>
        <v>0</v>
      </c>
      <c r="AP203" s="1" t="str">
        <f t="shared" si="29"/>
        <v>B</v>
      </c>
    </row>
    <row r="204" spans="1:42" x14ac:dyDescent="0.15">
      <c r="A204" s="117">
        <v>195</v>
      </c>
      <c r="B204" s="358"/>
      <c r="C204" s="200"/>
      <c r="D204" s="200"/>
      <c r="E204" s="200"/>
      <c r="F204" s="200"/>
      <c r="G204" s="200"/>
      <c r="H204" s="201"/>
      <c r="I204" s="201"/>
      <c r="J204" s="201"/>
      <c r="K204" s="204"/>
      <c r="L204" s="201"/>
      <c r="M204" s="201"/>
      <c r="N204" s="195" t="str">
        <f>IF(M204&lt;&gt;"",VLOOKUP(M204,paramètres!$D$11:$E$14,2,FALSE),"")</f>
        <v/>
      </c>
      <c r="O204" s="193"/>
      <c r="P204" s="202"/>
      <c r="Q204" s="203"/>
      <c r="R204" s="202"/>
      <c r="S204" s="203"/>
      <c r="T204" s="195"/>
      <c r="U204" s="195"/>
      <c r="V204" s="195"/>
      <c r="W204" s="195"/>
      <c r="X204" s="195"/>
      <c r="Y204" s="195"/>
      <c r="Z204" s="195"/>
      <c r="AA204" s="212">
        <f t="shared" si="24"/>
        <v>0</v>
      </c>
      <c r="AB204" s="195"/>
      <c r="AC204" s="195"/>
      <c r="AD204" s="195"/>
      <c r="AE204" s="195"/>
      <c r="AF204" s="211">
        <f t="shared" si="30"/>
        <v>0</v>
      </c>
      <c r="AG204" s="195"/>
      <c r="AH204" s="195"/>
      <c r="AI204" s="195"/>
      <c r="AJ204" s="195"/>
      <c r="AK204" s="212">
        <f t="shared" si="25"/>
        <v>0</v>
      </c>
      <c r="AM204" s="47">
        <f t="shared" si="26"/>
        <v>0</v>
      </c>
      <c r="AN204" s="47">
        <f t="shared" si="27"/>
        <v>0</v>
      </c>
      <c r="AO204" s="47">
        <f t="shared" si="28"/>
        <v>0</v>
      </c>
      <c r="AP204" s="1" t="str">
        <f t="shared" si="29"/>
        <v>B</v>
      </c>
    </row>
    <row r="205" spans="1:42" x14ac:dyDescent="0.15">
      <c r="A205" s="117">
        <v>196</v>
      </c>
      <c r="B205" s="358"/>
      <c r="C205" s="200"/>
      <c r="D205" s="200"/>
      <c r="E205" s="200"/>
      <c r="F205" s="200"/>
      <c r="G205" s="200"/>
      <c r="H205" s="201"/>
      <c r="I205" s="201"/>
      <c r="J205" s="201"/>
      <c r="K205" s="204"/>
      <c r="L205" s="201"/>
      <c r="M205" s="201"/>
      <c r="N205" s="195" t="str">
        <f>IF(M205&lt;&gt;"",VLOOKUP(M205,paramètres!$D$11:$E$14,2,FALSE),"")</f>
        <v/>
      </c>
      <c r="O205" s="193"/>
      <c r="P205" s="202"/>
      <c r="Q205" s="203"/>
      <c r="R205" s="202"/>
      <c r="S205" s="203"/>
      <c r="T205" s="195"/>
      <c r="U205" s="195"/>
      <c r="V205" s="195"/>
      <c r="W205" s="195"/>
      <c r="X205" s="195"/>
      <c r="Y205" s="195"/>
      <c r="Z205" s="195"/>
      <c r="AA205" s="212">
        <f t="shared" si="24"/>
        <v>0</v>
      </c>
      <c r="AB205" s="195"/>
      <c r="AC205" s="195"/>
      <c r="AD205" s="195"/>
      <c r="AE205" s="195"/>
      <c r="AF205" s="211">
        <f t="shared" si="30"/>
        <v>0</v>
      </c>
      <c r="AG205" s="195"/>
      <c r="AH205" s="195"/>
      <c r="AI205" s="195"/>
      <c r="AJ205" s="195"/>
      <c r="AK205" s="212">
        <f t="shared" si="25"/>
        <v>0</v>
      </c>
      <c r="AM205" s="47">
        <f t="shared" si="26"/>
        <v>0</v>
      </c>
      <c r="AN205" s="47">
        <f t="shared" si="27"/>
        <v>0</v>
      </c>
      <c r="AO205" s="47">
        <f t="shared" si="28"/>
        <v>0</v>
      </c>
      <c r="AP205" s="1" t="str">
        <f t="shared" si="29"/>
        <v>B</v>
      </c>
    </row>
    <row r="206" spans="1:42" x14ac:dyDescent="0.15">
      <c r="A206" s="117">
        <v>197</v>
      </c>
      <c r="B206" s="358"/>
      <c r="C206" s="200"/>
      <c r="D206" s="200"/>
      <c r="E206" s="200"/>
      <c r="F206" s="200"/>
      <c r="G206" s="200"/>
      <c r="H206" s="201"/>
      <c r="I206" s="201"/>
      <c r="J206" s="201"/>
      <c r="K206" s="204"/>
      <c r="L206" s="201"/>
      <c r="M206" s="201"/>
      <c r="N206" s="195" t="str">
        <f>IF(M206&lt;&gt;"",VLOOKUP(M206,paramètres!$D$11:$E$14,2,FALSE),"")</f>
        <v/>
      </c>
      <c r="O206" s="193"/>
      <c r="P206" s="202"/>
      <c r="Q206" s="203"/>
      <c r="R206" s="202"/>
      <c r="S206" s="203"/>
      <c r="T206" s="195"/>
      <c r="U206" s="195"/>
      <c r="V206" s="195"/>
      <c r="W206" s="195"/>
      <c r="X206" s="195"/>
      <c r="Y206" s="195"/>
      <c r="Z206" s="195"/>
      <c r="AA206" s="212">
        <f t="shared" si="24"/>
        <v>0</v>
      </c>
      <c r="AB206" s="195"/>
      <c r="AC206" s="195"/>
      <c r="AD206" s="195"/>
      <c r="AE206" s="195"/>
      <c r="AF206" s="211">
        <f t="shared" si="30"/>
        <v>0</v>
      </c>
      <c r="AG206" s="195"/>
      <c r="AH206" s="195"/>
      <c r="AI206" s="195"/>
      <c r="AJ206" s="195"/>
      <c r="AK206" s="212">
        <f t="shared" si="25"/>
        <v>0</v>
      </c>
      <c r="AM206" s="47">
        <f t="shared" si="26"/>
        <v>0</v>
      </c>
      <c r="AN206" s="47">
        <f t="shared" si="27"/>
        <v>0</v>
      </c>
      <c r="AO206" s="47">
        <f t="shared" si="28"/>
        <v>0</v>
      </c>
      <c r="AP206" s="1" t="str">
        <f t="shared" si="29"/>
        <v>B</v>
      </c>
    </row>
    <row r="207" spans="1:42" x14ac:dyDescent="0.15">
      <c r="A207" s="117">
        <v>198</v>
      </c>
      <c r="B207" s="358"/>
      <c r="C207" s="200"/>
      <c r="D207" s="200"/>
      <c r="E207" s="200"/>
      <c r="F207" s="200"/>
      <c r="G207" s="200"/>
      <c r="H207" s="201"/>
      <c r="I207" s="201"/>
      <c r="J207" s="201"/>
      <c r="K207" s="204"/>
      <c r="L207" s="201"/>
      <c r="M207" s="201"/>
      <c r="N207" s="195" t="str">
        <f>IF(M207&lt;&gt;"",VLOOKUP(M207,paramètres!$D$11:$E$14,2,FALSE),"")</f>
        <v/>
      </c>
      <c r="O207" s="193"/>
      <c r="P207" s="202"/>
      <c r="Q207" s="203"/>
      <c r="R207" s="202"/>
      <c r="S207" s="203"/>
      <c r="T207" s="195"/>
      <c r="U207" s="195"/>
      <c r="V207" s="195"/>
      <c r="W207" s="195"/>
      <c r="X207" s="195"/>
      <c r="Y207" s="195"/>
      <c r="Z207" s="195"/>
      <c r="AA207" s="212">
        <f t="shared" si="24"/>
        <v>0</v>
      </c>
      <c r="AB207" s="195"/>
      <c r="AC207" s="195"/>
      <c r="AD207" s="195"/>
      <c r="AE207" s="195"/>
      <c r="AF207" s="211">
        <f t="shared" si="30"/>
        <v>0</v>
      </c>
      <c r="AG207" s="195"/>
      <c r="AH207" s="195"/>
      <c r="AI207" s="195"/>
      <c r="AJ207" s="195"/>
      <c r="AK207" s="212">
        <f t="shared" si="25"/>
        <v>0</v>
      </c>
      <c r="AM207" s="47">
        <f t="shared" si="26"/>
        <v>0</v>
      </c>
      <c r="AN207" s="47">
        <f t="shared" si="27"/>
        <v>0</v>
      </c>
      <c r="AO207" s="47">
        <f t="shared" si="28"/>
        <v>0</v>
      </c>
      <c r="AP207" s="1" t="str">
        <f t="shared" si="29"/>
        <v>B</v>
      </c>
    </row>
    <row r="208" spans="1:42" x14ac:dyDescent="0.15">
      <c r="A208" s="117">
        <v>199</v>
      </c>
      <c r="B208" s="358"/>
      <c r="C208" s="200"/>
      <c r="D208" s="200"/>
      <c r="E208" s="200"/>
      <c r="F208" s="200"/>
      <c r="G208" s="200"/>
      <c r="H208" s="201"/>
      <c r="I208" s="201"/>
      <c r="J208" s="201"/>
      <c r="K208" s="204"/>
      <c r="L208" s="201"/>
      <c r="M208" s="201"/>
      <c r="N208" s="195" t="str">
        <f>IF(M208&lt;&gt;"",VLOOKUP(M208,paramètres!$D$11:$E$14,2,FALSE),"")</f>
        <v/>
      </c>
      <c r="O208" s="193"/>
      <c r="P208" s="202"/>
      <c r="Q208" s="203"/>
      <c r="R208" s="202"/>
      <c r="S208" s="203"/>
      <c r="T208" s="195"/>
      <c r="U208" s="195"/>
      <c r="V208" s="195"/>
      <c r="W208" s="195"/>
      <c r="X208" s="195"/>
      <c r="Y208" s="195"/>
      <c r="Z208" s="195"/>
      <c r="AA208" s="212">
        <f t="shared" si="24"/>
        <v>0</v>
      </c>
      <c r="AB208" s="195"/>
      <c r="AC208" s="195"/>
      <c r="AD208" s="195"/>
      <c r="AE208" s="195"/>
      <c r="AF208" s="211">
        <f t="shared" si="30"/>
        <v>0</v>
      </c>
      <c r="AG208" s="195"/>
      <c r="AH208" s="195"/>
      <c r="AI208" s="195"/>
      <c r="AJ208" s="195"/>
      <c r="AK208" s="212">
        <f t="shared" si="25"/>
        <v>0</v>
      </c>
      <c r="AM208" s="47">
        <f t="shared" si="26"/>
        <v>0</v>
      </c>
      <c r="AN208" s="47">
        <f t="shared" si="27"/>
        <v>0</v>
      </c>
      <c r="AO208" s="47">
        <f t="shared" si="28"/>
        <v>0</v>
      </c>
      <c r="AP208" s="1" t="str">
        <f t="shared" si="29"/>
        <v>B</v>
      </c>
    </row>
    <row r="209" spans="1:42" x14ac:dyDescent="0.15">
      <c r="A209" s="117">
        <v>200</v>
      </c>
      <c r="B209" s="358"/>
      <c r="C209" s="200"/>
      <c r="D209" s="200"/>
      <c r="E209" s="200"/>
      <c r="F209" s="200"/>
      <c r="G209" s="200"/>
      <c r="H209" s="201"/>
      <c r="I209" s="201"/>
      <c r="J209" s="201"/>
      <c r="K209" s="204"/>
      <c r="L209" s="201"/>
      <c r="M209" s="201"/>
      <c r="N209" s="195" t="str">
        <f>IF(M209&lt;&gt;"",VLOOKUP(M209,paramètres!$D$11:$E$14,2,FALSE),"")</f>
        <v/>
      </c>
      <c r="O209" s="193"/>
      <c r="P209" s="202"/>
      <c r="Q209" s="203"/>
      <c r="R209" s="202"/>
      <c r="S209" s="203"/>
      <c r="T209" s="195"/>
      <c r="U209" s="195"/>
      <c r="V209" s="195"/>
      <c r="W209" s="195"/>
      <c r="X209" s="195"/>
      <c r="Y209" s="195"/>
      <c r="Z209" s="195"/>
      <c r="AA209" s="212">
        <f t="shared" ref="AA209:AA272" si="31">T209+U209+V209+W209+X209+Y209+Z209</f>
        <v>0</v>
      </c>
      <c r="AB209" s="195"/>
      <c r="AC209" s="195"/>
      <c r="AD209" s="195"/>
      <c r="AE209" s="195"/>
      <c r="AF209" s="211">
        <f t="shared" si="30"/>
        <v>0</v>
      </c>
      <c r="AG209" s="195"/>
      <c r="AH209" s="195"/>
      <c r="AI209" s="195"/>
      <c r="AJ209" s="195"/>
      <c r="AK209" s="212">
        <f t="shared" ref="AK209:AK272" si="32">AG209+AH209+AI209+AJ209</f>
        <v>0</v>
      </c>
      <c r="AM209" s="47">
        <f t="shared" ref="AM209:AM272" si="33">(AK209+Z209+Y209+T209)</f>
        <v>0</v>
      </c>
      <c r="AN209" s="47">
        <f t="shared" ref="AN209:AN272" si="34">(AK209+Z209+Y209+T209)/12</f>
        <v>0</v>
      </c>
      <c r="AO209" s="47">
        <f t="shared" ref="AO209:AO272" si="35">IF(AN209&lt;&gt;0,1,0)</f>
        <v>0</v>
      </c>
      <c r="AP209" s="1" t="str">
        <f t="shared" ref="AP209:AP272" si="36">IF(AN209&gt;=1000000,"A","B")</f>
        <v>B</v>
      </c>
    </row>
    <row r="210" spans="1:42" x14ac:dyDescent="0.15">
      <c r="A210" s="117">
        <v>201</v>
      </c>
      <c r="B210" s="358"/>
      <c r="C210" s="200"/>
      <c r="D210" s="200"/>
      <c r="E210" s="200"/>
      <c r="F210" s="200"/>
      <c r="G210" s="200"/>
      <c r="H210" s="201"/>
      <c r="I210" s="201"/>
      <c r="J210" s="201"/>
      <c r="K210" s="204"/>
      <c r="L210" s="201"/>
      <c r="M210" s="201"/>
      <c r="N210" s="195" t="str">
        <f>IF(M210&lt;&gt;"",VLOOKUP(M210,paramètres!$D$11:$E$14,2,FALSE),"")</f>
        <v/>
      </c>
      <c r="O210" s="193"/>
      <c r="P210" s="202"/>
      <c r="Q210" s="203"/>
      <c r="R210" s="202"/>
      <c r="S210" s="203"/>
      <c r="T210" s="195"/>
      <c r="U210" s="195"/>
      <c r="V210" s="195"/>
      <c r="W210" s="195"/>
      <c r="X210" s="195"/>
      <c r="Y210" s="195"/>
      <c r="Z210" s="195"/>
      <c r="AA210" s="212">
        <f t="shared" si="31"/>
        <v>0</v>
      </c>
      <c r="AB210" s="195"/>
      <c r="AC210" s="195"/>
      <c r="AD210" s="195"/>
      <c r="AE210" s="195"/>
      <c r="AF210" s="211">
        <f t="shared" si="30"/>
        <v>0</v>
      </c>
      <c r="AG210" s="195"/>
      <c r="AH210" s="195"/>
      <c r="AI210" s="195"/>
      <c r="AJ210" s="195"/>
      <c r="AK210" s="212">
        <f t="shared" si="32"/>
        <v>0</v>
      </c>
      <c r="AM210" s="47">
        <f t="shared" si="33"/>
        <v>0</v>
      </c>
      <c r="AN210" s="47">
        <f t="shared" si="34"/>
        <v>0</v>
      </c>
      <c r="AO210" s="47">
        <f t="shared" si="35"/>
        <v>0</v>
      </c>
      <c r="AP210" s="1" t="str">
        <f t="shared" si="36"/>
        <v>B</v>
      </c>
    </row>
    <row r="211" spans="1:42" x14ac:dyDescent="0.15">
      <c r="A211" s="117">
        <v>202</v>
      </c>
      <c r="B211" s="358"/>
      <c r="C211" s="200"/>
      <c r="D211" s="200"/>
      <c r="E211" s="200"/>
      <c r="F211" s="200"/>
      <c r="G211" s="200"/>
      <c r="H211" s="201"/>
      <c r="I211" s="201"/>
      <c r="J211" s="201"/>
      <c r="K211" s="204"/>
      <c r="L211" s="201"/>
      <c r="M211" s="201"/>
      <c r="N211" s="195" t="str">
        <f>IF(M211&lt;&gt;"",VLOOKUP(M211,paramètres!$D$11:$E$14,2,FALSE),"")</f>
        <v/>
      </c>
      <c r="O211" s="193"/>
      <c r="P211" s="202"/>
      <c r="Q211" s="203"/>
      <c r="R211" s="202"/>
      <c r="S211" s="203"/>
      <c r="T211" s="195"/>
      <c r="U211" s="195"/>
      <c r="V211" s="195"/>
      <c r="W211" s="195"/>
      <c r="X211" s="195"/>
      <c r="Y211" s="195"/>
      <c r="Z211" s="195"/>
      <c r="AA211" s="212">
        <f t="shared" si="31"/>
        <v>0</v>
      </c>
      <c r="AB211" s="195"/>
      <c r="AC211" s="195"/>
      <c r="AD211" s="195"/>
      <c r="AE211" s="195"/>
      <c r="AF211" s="211">
        <f t="shared" si="30"/>
        <v>0</v>
      </c>
      <c r="AG211" s="195"/>
      <c r="AH211" s="195"/>
      <c r="AI211" s="195"/>
      <c r="AJ211" s="195"/>
      <c r="AK211" s="212">
        <f t="shared" si="32"/>
        <v>0</v>
      </c>
      <c r="AM211" s="47">
        <f t="shared" si="33"/>
        <v>0</v>
      </c>
      <c r="AN211" s="47">
        <f t="shared" si="34"/>
        <v>0</v>
      </c>
      <c r="AO211" s="47">
        <f t="shared" si="35"/>
        <v>0</v>
      </c>
      <c r="AP211" s="1" t="str">
        <f t="shared" si="36"/>
        <v>B</v>
      </c>
    </row>
    <row r="212" spans="1:42" x14ac:dyDescent="0.15">
      <c r="A212" s="117">
        <v>203</v>
      </c>
      <c r="B212" s="358"/>
      <c r="C212" s="200"/>
      <c r="D212" s="200"/>
      <c r="E212" s="200"/>
      <c r="F212" s="200"/>
      <c r="G212" s="200"/>
      <c r="H212" s="201"/>
      <c r="I212" s="201"/>
      <c r="J212" s="201"/>
      <c r="K212" s="204"/>
      <c r="L212" s="201"/>
      <c r="M212" s="201"/>
      <c r="N212" s="195" t="str">
        <f>IF(M212&lt;&gt;"",VLOOKUP(M212,paramètres!$D$11:$E$14,2,FALSE),"")</f>
        <v/>
      </c>
      <c r="O212" s="193"/>
      <c r="P212" s="202"/>
      <c r="Q212" s="203"/>
      <c r="R212" s="202"/>
      <c r="S212" s="203"/>
      <c r="T212" s="195"/>
      <c r="U212" s="195"/>
      <c r="V212" s="195"/>
      <c r="W212" s="195"/>
      <c r="X212" s="195"/>
      <c r="Y212" s="195"/>
      <c r="Z212" s="195"/>
      <c r="AA212" s="212">
        <f t="shared" si="31"/>
        <v>0</v>
      </c>
      <c r="AB212" s="195"/>
      <c r="AC212" s="195"/>
      <c r="AD212" s="195"/>
      <c r="AE212" s="195"/>
      <c r="AF212" s="211">
        <f t="shared" si="30"/>
        <v>0</v>
      </c>
      <c r="AG212" s="195"/>
      <c r="AH212" s="195"/>
      <c r="AI212" s="195"/>
      <c r="AJ212" s="195"/>
      <c r="AK212" s="212">
        <f t="shared" si="32"/>
        <v>0</v>
      </c>
      <c r="AM212" s="47">
        <f t="shared" si="33"/>
        <v>0</v>
      </c>
      <c r="AN212" s="47">
        <f t="shared" si="34"/>
        <v>0</v>
      </c>
      <c r="AO212" s="47">
        <f t="shared" si="35"/>
        <v>0</v>
      </c>
      <c r="AP212" s="1" t="str">
        <f t="shared" si="36"/>
        <v>B</v>
      </c>
    </row>
    <row r="213" spans="1:42" x14ac:dyDescent="0.15">
      <c r="A213" s="117">
        <v>204</v>
      </c>
      <c r="B213" s="358"/>
      <c r="C213" s="200"/>
      <c r="D213" s="200"/>
      <c r="E213" s="200"/>
      <c r="F213" s="200"/>
      <c r="G213" s="200"/>
      <c r="H213" s="201"/>
      <c r="I213" s="201"/>
      <c r="J213" s="201"/>
      <c r="K213" s="204"/>
      <c r="L213" s="201"/>
      <c r="M213" s="201"/>
      <c r="N213" s="195" t="str">
        <f>IF(M213&lt;&gt;"",VLOOKUP(M213,paramètres!$D$11:$E$14,2,FALSE),"")</f>
        <v/>
      </c>
      <c r="O213" s="193"/>
      <c r="P213" s="202"/>
      <c r="Q213" s="203"/>
      <c r="R213" s="202"/>
      <c r="S213" s="203"/>
      <c r="T213" s="195"/>
      <c r="U213" s="195"/>
      <c r="V213" s="195"/>
      <c r="W213" s="195"/>
      <c r="X213" s="195"/>
      <c r="Y213" s="195"/>
      <c r="Z213" s="195"/>
      <c r="AA213" s="212">
        <f t="shared" si="31"/>
        <v>0</v>
      </c>
      <c r="AB213" s="195"/>
      <c r="AC213" s="195"/>
      <c r="AD213" s="195"/>
      <c r="AE213" s="195"/>
      <c r="AF213" s="211">
        <f t="shared" si="30"/>
        <v>0</v>
      </c>
      <c r="AG213" s="195"/>
      <c r="AH213" s="195"/>
      <c r="AI213" s="195"/>
      <c r="AJ213" s="195"/>
      <c r="AK213" s="212">
        <f t="shared" si="32"/>
        <v>0</v>
      </c>
      <c r="AM213" s="47">
        <f t="shared" si="33"/>
        <v>0</v>
      </c>
      <c r="AN213" s="47">
        <f t="shared" si="34"/>
        <v>0</v>
      </c>
      <c r="AO213" s="47">
        <f t="shared" si="35"/>
        <v>0</v>
      </c>
      <c r="AP213" s="1" t="str">
        <f t="shared" si="36"/>
        <v>B</v>
      </c>
    </row>
    <row r="214" spans="1:42" x14ac:dyDescent="0.15">
      <c r="A214" s="117">
        <v>205</v>
      </c>
      <c r="B214" s="358"/>
      <c r="C214" s="200"/>
      <c r="D214" s="200"/>
      <c r="E214" s="200"/>
      <c r="F214" s="200"/>
      <c r="G214" s="200"/>
      <c r="H214" s="201"/>
      <c r="I214" s="201"/>
      <c r="J214" s="201"/>
      <c r="K214" s="204"/>
      <c r="L214" s="201"/>
      <c r="M214" s="201"/>
      <c r="N214" s="195" t="str">
        <f>IF(M214&lt;&gt;"",VLOOKUP(M214,paramètres!$D$11:$E$14,2,FALSE),"")</f>
        <v/>
      </c>
      <c r="O214" s="193"/>
      <c r="P214" s="202"/>
      <c r="Q214" s="203"/>
      <c r="R214" s="202"/>
      <c r="S214" s="203"/>
      <c r="T214" s="195"/>
      <c r="U214" s="195"/>
      <c r="V214" s="195"/>
      <c r="W214" s="195"/>
      <c r="X214" s="195"/>
      <c r="Y214" s="195"/>
      <c r="Z214" s="195"/>
      <c r="AA214" s="212">
        <f t="shared" si="31"/>
        <v>0</v>
      </c>
      <c r="AB214" s="195"/>
      <c r="AC214" s="195"/>
      <c r="AD214" s="195"/>
      <c r="AE214" s="195"/>
      <c r="AF214" s="211">
        <f t="shared" si="30"/>
        <v>0</v>
      </c>
      <c r="AG214" s="195"/>
      <c r="AH214" s="195"/>
      <c r="AI214" s="195"/>
      <c r="AJ214" s="195"/>
      <c r="AK214" s="212">
        <f t="shared" si="32"/>
        <v>0</v>
      </c>
      <c r="AM214" s="47">
        <f t="shared" si="33"/>
        <v>0</v>
      </c>
      <c r="AN214" s="47">
        <f t="shared" si="34"/>
        <v>0</v>
      </c>
      <c r="AO214" s="47">
        <f t="shared" si="35"/>
        <v>0</v>
      </c>
      <c r="AP214" s="1" t="str">
        <f t="shared" si="36"/>
        <v>B</v>
      </c>
    </row>
    <row r="215" spans="1:42" x14ac:dyDescent="0.15">
      <c r="A215" s="117">
        <v>206</v>
      </c>
      <c r="B215" s="358"/>
      <c r="C215" s="200"/>
      <c r="D215" s="200"/>
      <c r="E215" s="200"/>
      <c r="F215" s="200"/>
      <c r="G215" s="200"/>
      <c r="H215" s="201"/>
      <c r="I215" s="201"/>
      <c r="J215" s="201"/>
      <c r="K215" s="204"/>
      <c r="L215" s="201"/>
      <c r="M215" s="201"/>
      <c r="N215" s="195" t="str">
        <f>IF(M215&lt;&gt;"",VLOOKUP(M215,paramètres!$D$11:$E$14,2,FALSE),"")</f>
        <v/>
      </c>
      <c r="O215" s="193"/>
      <c r="P215" s="202"/>
      <c r="Q215" s="203"/>
      <c r="R215" s="202"/>
      <c r="S215" s="203"/>
      <c r="T215" s="195"/>
      <c r="U215" s="195"/>
      <c r="V215" s="195"/>
      <c r="W215" s="195"/>
      <c r="X215" s="195"/>
      <c r="Y215" s="195"/>
      <c r="Z215" s="195"/>
      <c r="AA215" s="212">
        <f t="shared" si="31"/>
        <v>0</v>
      </c>
      <c r="AB215" s="195"/>
      <c r="AC215" s="195"/>
      <c r="AD215" s="195"/>
      <c r="AE215" s="195"/>
      <c r="AF215" s="211">
        <f t="shared" si="30"/>
        <v>0</v>
      </c>
      <c r="AG215" s="195"/>
      <c r="AH215" s="195"/>
      <c r="AI215" s="195"/>
      <c r="AJ215" s="195"/>
      <c r="AK215" s="212">
        <f t="shared" si="32"/>
        <v>0</v>
      </c>
      <c r="AM215" s="47">
        <f t="shared" si="33"/>
        <v>0</v>
      </c>
      <c r="AN215" s="47">
        <f t="shared" si="34"/>
        <v>0</v>
      </c>
      <c r="AO215" s="47">
        <f t="shared" si="35"/>
        <v>0</v>
      </c>
      <c r="AP215" s="1" t="str">
        <f t="shared" si="36"/>
        <v>B</v>
      </c>
    </row>
    <row r="216" spans="1:42" x14ac:dyDescent="0.15">
      <c r="A216" s="117">
        <v>207</v>
      </c>
      <c r="B216" s="358"/>
      <c r="C216" s="200"/>
      <c r="D216" s="200"/>
      <c r="E216" s="200"/>
      <c r="F216" s="200"/>
      <c r="G216" s="200"/>
      <c r="H216" s="201"/>
      <c r="I216" s="201"/>
      <c r="J216" s="201"/>
      <c r="K216" s="204"/>
      <c r="L216" s="201"/>
      <c r="M216" s="201"/>
      <c r="N216" s="195" t="str">
        <f>IF(M216&lt;&gt;"",VLOOKUP(M216,paramètres!$D$11:$E$14,2,FALSE),"")</f>
        <v/>
      </c>
      <c r="O216" s="193"/>
      <c r="P216" s="202"/>
      <c r="Q216" s="203"/>
      <c r="R216" s="202"/>
      <c r="S216" s="203"/>
      <c r="T216" s="195"/>
      <c r="U216" s="195"/>
      <c r="V216" s="195"/>
      <c r="W216" s="195"/>
      <c r="X216" s="195"/>
      <c r="Y216" s="195"/>
      <c r="Z216" s="195"/>
      <c r="AA216" s="212">
        <f t="shared" si="31"/>
        <v>0</v>
      </c>
      <c r="AB216" s="195"/>
      <c r="AC216" s="195"/>
      <c r="AD216" s="195"/>
      <c r="AE216" s="195"/>
      <c r="AF216" s="211">
        <f t="shared" si="30"/>
        <v>0</v>
      </c>
      <c r="AG216" s="195"/>
      <c r="AH216" s="195"/>
      <c r="AI216" s="195"/>
      <c r="AJ216" s="195"/>
      <c r="AK216" s="212">
        <f t="shared" si="32"/>
        <v>0</v>
      </c>
      <c r="AM216" s="47">
        <f t="shared" si="33"/>
        <v>0</v>
      </c>
      <c r="AN216" s="47">
        <f t="shared" si="34"/>
        <v>0</v>
      </c>
      <c r="AO216" s="47">
        <f t="shared" si="35"/>
        <v>0</v>
      </c>
      <c r="AP216" s="1" t="str">
        <f t="shared" si="36"/>
        <v>B</v>
      </c>
    </row>
    <row r="217" spans="1:42" x14ac:dyDescent="0.15">
      <c r="A217" s="117">
        <v>208</v>
      </c>
      <c r="B217" s="358"/>
      <c r="C217" s="200"/>
      <c r="D217" s="200"/>
      <c r="E217" s="200"/>
      <c r="F217" s="200"/>
      <c r="G217" s="200"/>
      <c r="H217" s="201"/>
      <c r="I217" s="201"/>
      <c r="J217" s="201"/>
      <c r="K217" s="204"/>
      <c r="L217" s="201"/>
      <c r="M217" s="201"/>
      <c r="N217" s="195" t="str">
        <f>IF(M217&lt;&gt;"",VLOOKUP(M217,paramètres!$D$11:$E$14,2,FALSE),"")</f>
        <v/>
      </c>
      <c r="O217" s="193"/>
      <c r="P217" s="202"/>
      <c r="Q217" s="203"/>
      <c r="R217" s="202"/>
      <c r="S217" s="203"/>
      <c r="T217" s="195"/>
      <c r="U217" s="195"/>
      <c r="V217" s="195"/>
      <c r="W217" s="195"/>
      <c r="X217" s="195"/>
      <c r="Y217" s="195"/>
      <c r="Z217" s="195"/>
      <c r="AA217" s="212">
        <f t="shared" si="31"/>
        <v>0</v>
      </c>
      <c r="AB217" s="195"/>
      <c r="AC217" s="195"/>
      <c r="AD217" s="195"/>
      <c r="AE217" s="195"/>
      <c r="AF217" s="211">
        <f t="shared" si="30"/>
        <v>0</v>
      </c>
      <c r="AG217" s="195"/>
      <c r="AH217" s="195"/>
      <c r="AI217" s="195"/>
      <c r="AJ217" s="195"/>
      <c r="AK217" s="212">
        <f t="shared" si="32"/>
        <v>0</v>
      </c>
      <c r="AM217" s="47">
        <f t="shared" si="33"/>
        <v>0</v>
      </c>
      <c r="AN217" s="47">
        <f t="shared" si="34"/>
        <v>0</v>
      </c>
      <c r="AO217" s="47">
        <f t="shared" si="35"/>
        <v>0</v>
      </c>
      <c r="AP217" s="1" t="str">
        <f t="shared" si="36"/>
        <v>B</v>
      </c>
    </row>
    <row r="218" spans="1:42" x14ac:dyDescent="0.15">
      <c r="A218" s="117">
        <v>209</v>
      </c>
      <c r="B218" s="358"/>
      <c r="C218" s="200"/>
      <c r="D218" s="200"/>
      <c r="E218" s="200"/>
      <c r="F218" s="200"/>
      <c r="G218" s="200"/>
      <c r="H218" s="201"/>
      <c r="I218" s="201"/>
      <c r="J218" s="201"/>
      <c r="K218" s="204"/>
      <c r="L218" s="201"/>
      <c r="M218" s="201"/>
      <c r="N218" s="195" t="str">
        <f>IF(M218&lt;&gt;"",VLOOKUP(M218,paramètres!$D$11:$E$14,2,FALSE),"")</f>
        <v/>
      </c>
      <c r="O218" s="193"/>
      <c r="P218" s="202"/>
      <c r="Q218" s="203"/>
      <c r="R218" s="202"/>
      <c r="S218" s="203"/>
      <c r="T218" s="195"/>
      <c r="U218" s="195"/>
      <c r="V218" s="195"/>
      <c r="W218" s="195"/>
      <c r="X218" s="195"/>
      <c r="Y218" s="195"/>
      <c r="Z218" s="195"/>
      <c r="AA218" s="212">
        <f t="shared" si="31"/>
        <v>0</v>
      </c>
      <c r="AB218" s="195"/>
      <c r="AC218" s="195"/>
      <c r="AD218" s="195"/>
      <c r="AE218" s="195"/>
      <c r="AF218" s="211">
        <f t="shared" si="30"/>
        <v>0</v>
      </c>
      <c r="AG218" s="195"/>
      <c r="AH218" s="195"/>
      <c r="AI218" s="195"/>
      <c r="AJ218" s="195"/>
      <c r="AK218" s="212">
        <f t="shared" si="32"/>
        <v>0</v>
      </c>
      <c r="AM218" s="47">
        <f t="shared" si="33"/>
        <v>0</v>
      </c>
      <c r="AN218" s="47">
        <f t="shared" si="34"/>
        <v>0</v>
      </c>
      <c r="AO218" s="47">
        <f t="shared" si="35"/>
        <v>0</v>
      </c>
      <c r="AP218" s="1" t="str">
        <f t="shared" si="36"/>
        <v>B</v>
      </c>
    </row>
    <row r="219" spans="1:42" x14ac:dyDescent="0.15">
      <c r="A219" s="117">
        <v>210</v>
      </c>
      <c r="B219" s="358"/>
      <c r="C219" s="200"/>
      <c r="D219" s="200"/>
      <c r="E219" s="200"/>
      <c r="F219" s="200"/>
      <c r="G219" s="200"/>
      <c r="H219" s="201"/>
      <c r="I219" s="201"/>
      <c r="J219" s="201"/>
      <c r="K219" s="204"/>
      <c r="L219" s="201"/>
      <c r="M219" s="201"/>
      <c r="N219" s="195" t="str">
        <f>IF(M219&lt;&gt;"",VLOOKUP(M219,paramètres!$D$11:$E$14,2,FALSE),"")</f>
        <v/>
      </c>
      <c r="O219" s="193"/>
      <c r="P219" s="202"/>
      <c r="Q219" s="203"/>
      <c r="R219" s="202"/>
      <c r="S219" s="203"/>
      <c r="T219" s="195"/>
      <c r="U219" s="195"/>
      <c r="V219" s="195"/>
      <c r="W219" s="195"/>
      <c r="X219" s="195"/>
      <c r="Y219" s="195"/>
      <c r="Z219" s="195"/>
      <c r="AA219" s="212">
        <f t="shared" si="31"/>
        <v>0</v>
      </c>
      <c r="AB219" s="195"/>
      <c r="AC219" s="195"/>
      <c r="AD219" s="195"/>
      <c r="AE219" s="195"/>
      <c r="AF219" s="211">
        <f t="shared" si="30"/>
        <v>0</v>
      </c>
      <c r="AG219" s="195"/>
      <c r="AH219" s="195"/>
      <c r="AI219" s="195"/>
      <c r="AJ219" s="195"/>
      <c r="AK219" s="212">
        <f t="shared" si="32"/>
        <v>0</v>
      </c>
      <c r="AM219" s="47">
        <f t="shared" si="33"/>
        <v>0</v>
      </c>
      <c r="AN219" s="47">
        <f t="shared" si="34"/>
        <v>0</v>
      </c>
      <c r="AO219" s="47">
        <f t="shared" si="35"/>
        <v>0</v>
      </c>
      <c r="AP219" s="1" t="str">
        <f t="shared" si="36"/>
        <v>B</v>
      </c>
    </row>
    <row r="220" spans="1:42" x14ac:dyDescent="0.15">
      <c r="A220" s="117">
        <v>211</v>
      </c>
      <c r="B220" s="358"/>
      <c r="C220" s="200"/>
      <c r="D220" s="200"/>
      <c r="E220" s="200"/>
      <c r="F220" s="200"/>
      <c r="G220" s="200"/>
      <c r="H220" s="201"/>
      <c r="I220" s="201"/>
      <c r="J220" s="201"/>
      <c r="K220" s="204"/>
      <c r="L220" s="201"/>
      <c r="M220" s="201"/>
      <c r="N220" s="195" t="str">
        <f>IF(M220&lt;&gt;"",VLOOKUP(M220,paramètres!$D$11:$E$14,2,FALSE),"")</f>
        <v/>
      </c>
      <c r="O220" s="193"/>
      <c r="P220" s="202"/>
      <c r="Q220" s="203"/>
      <c r="R220" s="202"/>
      <c r="S220" s="203"/>
      <c r="T220" s="195"/>
      <c r="U220" s="195"/>
      <c r="V220" s="195"/>
      <c r="W220" s="195"/>
      <c r="X220" s="195"/>
      <c r="Y220" s="195"/>
      <c r="Z220" s="195"/>
      <c r="AA220" s="212">
        <f t="shared" si="31"/>
        <v>0</v>
      </c>
      <c r="AB220" s="195"/>
      <c r="AC220" s="195"/>
      <c r="AD220" s="195"/>
      <c r="AE220" s="195"/>
      <c r="AF220" s="211">
        <f t="shared" si="30"/>
        <v>0</v>
      </c>
      <c r="AG220" s="195"/>
      <c r="AH220" s="195"/>
      <c r="AI220" s="195"/>
      <c r="AJ220" s="195"/>
      <c r="AK220" s="212">
        <f t="shared" si="32"/>
        <v>0</v>
      </c>
      <c r="AM220" s="47">
        <f t="shared" si="33"/>
        <v>0</v>
      </c>
      <c r="AN220" s="47">
        <f t="shared" si="34"/>
        <v>0</v>
      </c>
      <c r="AO220" s="47">
        <f t="shared" si="35"/>
        <v>0</v>
      </c>
      <c r="AP220" s="1" t="str">
        <f t="shared" si="36"/>
        <v>B</v>
      </c>
    </row>
    <row r="221" spans="1:42" x14ac:dyDescent="0.15">
      <c r="A221" s="117">
        <v>212</v>
      </c>
      <c r="B221" s="358"/>
      <c r="C221" s="200"/>
      <c r="D221" s="200"/>
      <c r="E221" s="200"/>
      <c r="F221" s="200"/>
      <c r="G221" s="200"/>
      <c r="H221" s="201"/>
      <c r="I221" s="201"/>
      <c r="J221" s="201"/>
      <c r="K221" s="204"/>
      <c r="L221" s="201"/>
      <c r="M221" s="201"/>
      <c r="N221" s="195" t="str">
        <f>IF(M221&lt;&gt;"",VLOOKUP(M221,paramètres!$D$11:$E$14,2,FALSE),"")</f>
        <v/>
      </c>
      <c r="O221" s="193"/>
      <c r="P221" s="202"/>
      <c r="Q221" s="203"/>
      <c r="R221" s="202"/>
      <c r="S221" s="203"/>
      <c r="T221" s="195"/>
      <c r="U221" s="195"/>
      <c r="V221" s="195"/>
      <c r="W221" s="195"/>
      <c r="X221" s="195"/>
      <c r="Y221" s="195"/>
      <c r="Z221" s="195"/>
      <c r="AA221" s="212">
        <f t="shared" si="31"/>
        <v>0</v>
      </c>
      <c r="AB221" s="195"/>
      <c r="AC221" s="195"/>
      <c r="AD221" s="195"/>
      <c r="AE221" s="195"/>
      <c r="AF221" s="211">
        <f t="shared" si="30"/>
        <v>0</v>
      </c>
      <c r="AG221" s="195"/>
      <c r="AH221" s="195"/>
      <c r="AI221" s="195"/>
      <c r="AJ221" s="195"/>
      <c r="AK221" s="212">
        <f t="shared" si="32"/>
        <v>0</v>
      </c>
      <c r="AM221" s="47">
        <f t="shared" si="33"/>
        <v>0</v>
      </c>
      <c r="AN221" s="47">
        <f t="shared" si="34"/>
        <v>0</v>
      </c>
      <c r="AO221" s="47">
        <f t="shared" si="35"/>
        <v>0</v>
      </c>
      <c r="AP221" s="1" t="str">
        <f t="shared" si="36"/>
        <v>B</v>
      </c>
    </row>
    <row r="222" spans="1:42" x14ac:dyDescent="0.15">
      <c r="A222" s="117">
        <v>213</v>
      </c>
      <c r="B222" s="358"/>
      <c r="C222" s="200"/>
      <c r="D222" s="200"/>
      <c r="E222" s="200"/>
      <c r="F222" s="200"/>
      <c r="G222" s="200"/>
      <c r="H222" s="201"/>
      <c r="I222" s="201"/>
      <c r="J222" s="201"/>
      <c r="K222" s="204"/>
      <c r="L222" s="201"/>
      <c r="M222" s="201"/>
      <c r="N222" s="195" t="str">
        <f>IF(M222&lt;&gt;"",VLOOKUP(M222,paramètres!$D$11:$E$14,2,FALSE),"")</f>
        <v/>
      </c>
      <c r="O222" s="193"/>
      <c r="P222" s="202"/>
      <c r="Q222" s="203"/>
      <c r="R222" s="202"/>
      <c r="S222" s="203"/>
      <c r="T222" s="195"/>
      <c r="U222" s="195"/>
      <c r="V222" s="195"/>
      <c r="W222" s="195"/>
      <c r="X222" s="195"/>
      <c r="Y222" s="195"/>
      <c r="Z222" s="195"/>
      <c r="AA222" s="212">
        <f t="shared" si="31"/>
        <v>0</v>
      </c>
      <c r="AB222" s="195"/>
      <c r="AC222" s="195"/>
      <c r="AD222" s="195"/>
      <c r="AE222" s="195"/>
      <c r="AF222" s="211">
        <f t="shared" si="30"/>
        <v>0</v>
      </c>
      <c r="AG222" s="195"/>
      <c r="AH222" s="195"/>
      <c r="AI222" s="195"/>
      <c r="AJ222" s="195"/>
      <c r="AK222" s="212">
        <f t="shared" si="32"/>
        <v>0</v>
      </c>
      <c r="AM222" s="47">
        <f t="shared" si="33"/>
        <v>0</v>
      </c>
      <c r="AN222" s="47">
        <f t="shared" si="34"/>
        <v>0</v>
      </c>
      <c r="AO222" s="47">
        <f t="shared" si="35"/>
        <v>0</v>
      </c>
      <c r="AP222" s="1" t="str">
        <f t="shared" si="36"/>
        <v>B</v>
      </c>
    </row>
    <row r="223" spans="1:42" x14ac:dyDescent="0.15">
      <c r="A223" s="117">
        <v>214</v>
      </c>
      <c r="B223" s="358"/>
      <c r="C223" s="200"/>
      <c r="D223" s="200"/>
      <c r="E223" s="200"/>
      <c r="F223" s="200"/>
      <c r="G223" s="200"/>
      <c r="H223" s="201"/>
      <c r="I223" s="201"/>
      <c r="J223" s="201"/>
      <c r="K223" s="204"/>
      <c r="L223" s="201"/>
      <c r="M223" s="201"/>
      <c r="N223" s="195" t="str">
        <f>IF(M223&lt;&gt;"",VLOOKUP(M223,paramètres!$D$11:$E$14,2,FALSE),"")</f>
        <v/>
      </c>
      <c r="O223" s="193"/>
      <c r="P223" s="202"/>
      <c r="Q223" s="203"/>
      <c r="R223" s="202"/>
      <c r="S223" s="203"/>
      <c r="T223" s="195"/>
      <c r="U223" s="195"/>
      <c r="V223" s="195"/>
      <c r="W223" s="195"/>
      <c r="X223" s="195"/>
      <c r="Y223" s="195"/>
      <c r="Z223" s="195"/>
      <c r="AA223" s="212">
        <f t="shared" si="31"/>
        <v>0</v>
      </c>
      <c r="AB223" s="195"/>
      <c r="AC223" s="195"/>
      <c r="AD223" s="195"/>
      <c r="AE223" s="195"/>
      <c r="AF223" s="211">
        <f t="shared" si="30"/>
        <v>0</v>
      </c>
      <c r="AG223" s="195"/>
      <c r="AH223" s="195"/>
      <c r="AI223" s="195"/>
      <c r="AJ223" s="195"/>
      <c r="AK223" s="212">
        <f t="shared" si="32"/>
        <v>0</v>
      </c>
      <c r="AM223" s="47">
        <f t="shared" si="33"/>
        <v>0</v>
      </c>
      <c r="AN223" s="47">
        <f t="shared" si="34"/>
        <v>0</v>
      </c>
      <c r="AO223" s="47">
        <f t="shared" si="35"/>
        <v>0</v>
      </c>
      <c r="AP223" s="1" t="str">
        <f t="shared" si="36"/>
        <v>B</v>
      </c>
    </row>
    <row r="224" spans="1:42" x14ac:dyDescent="0.15">
      <c r="A224" s="117">
        <v>215</v>
      </c>
      <c r="B224" s="358"/>
      <c r="C224" s="200"/>
      <c r="D224" s="200"/>
      <c r="E224" s="200"/>
      <c r="F224" s="200"/>
      <c r="G224" s="200"/>
      <c r="H224" s="201"/>
      <c r="I224" s="201"/>
      <c r="J224" s="201"/>
      <c r="K224" s="204"/>
      <c r="L224" s="201"/>
      <c r="M224" s="201"/>
      <c r="N224" s="195" t="str">
        <f>IF(M224&lt;&gt;"",VLOOKUP(M224,paramètres!$D$11:$E$14,2,FALSE),"")</f>
        <v/>
      </c>
      <c r="O224" s="193"/>
      <c r="P224" s="202"/>
      <c r="Q224" s="203"/>
      <c r="R224" s="202"/>
      <c r="S224" s="203"/>
      <c r="T224" s="195"/>
      <c r="U224" s="195"/>
      <c r="V224" s="195"/>
      <c r="W224" s="195"/>
      <c r="X224" s="195"/>
      <c r="Y224" s="195"/>
      <c r="Z224" s="195"/>
      <c r="AA224" s="212">
        <f t="shared" si="31"/>
        <v>0</v>
      </c>
      <c r="AB224" s="195"/>
      <c r="AC224" s="195"/>
      <c r="AD224" s="195"/>
      <c r="AE224" s="195"/>
      <c r="AF224" s="211">
        <f t="shared" si="30"/>
        <v>0</v>
      </c>
      <c r="AG224" s="195"/>
      <c r="AH224" s="195"/>
      <c r="AI224" s="195"/>
      <c r="AJ224" s="195"/>
      <c r="AK224" s="212">
        <f t="shared" si="32"/>
        <v>0</v>
      </c>
      <c r="AM224" s="47">
        <f t="shared" si="33"/>
        <v>0</v>
      </c>
      <c r="AN224" s="47">
        <f t="shared" si="34"/>
        <v>0</v>
      </c>
      <c r="AO224" s="47">
        <f t="shared" si="35"/>
        <v>0</v>
      </c>
      <c r="AP224" s="1" t="str">
        <f t="shared" si="36"/>
        <v>B</v>
      </c>
    </row>
    <row r="225" spans="1:42" x14ac:dyDescent="0.15">
      <c r="A225" s="117">
        <v>216</v>
      </c>
      <c r="B225" s="358"/>
      <c r="C225" s="200"/>
      <c r="D225" s="200"/>
      <c r="E225" s="200"/>
      <c r="F225" s="200"/>
      <c r="G225" s="200"/>
      <c r="H225" s="201"/>
      <c r="I225" s="201"/>
      <c r="J225" s="201"/>
      <c r="K225" s="204"/>
      <c r="L225" s="201"/>
      <c r="M225" s="201"/>
      <c r="N225" s="195" t="str">
        <f>IF(M225&lt;&gt;"",VLOOKUP(M225,paramètres!$D$11:$E$14,2,FALSE),"")</f>
        <v/>
      </c>
      <c r="O225" s="193"/>
      <c r="P225" s="202"/>
      <c r="Q225" s="203"/>
      <c r="R225" s="202"/>
      <c r="S225" s="203"/>
      <c r="T225" s="195"/>
      <c r="U225" s="195"/>
      <c r="V225" s="195"/>
      <c r="W225" s="195"/>
      <c r="X225" s="195"/>
      <c r="Y225" s="195"/>
      <c r="Z225" s="195"/>
      <c r="AA225" s="212">
        <f t="shared" si="31"/>
        <v>0</v>
      </c>
      <c r="AB225" s="195"/>
      <c r="AC225" s="195"/>
      <c r="AD225" s="195"/>
      <c r="AE225" s="195"/>
      <c r="AF225" s="211">
        <f t="shared" si="30"/>
        <v>0</v>
      </c>
      <c r="AG225" s="195"/>
      <c r="AH225" s="195"/>
      <c r="AI225" s="195"/>
      <c r="AJ225" s="195"/>
      <c r="AK225" s="212">
        <f t="shared" si="32"/>
        <v>0</v>
      </c>
      <c r="AM225" s="47">
        <f t="shared" si="33"/>
        <v>0</v>
      </c>
      <c r="AN225" s="47">
        <f t="shared" si="34"/>
        <v>0</v>
      </c>
      <c r="AO225" s="47">
        <f t="shared" si="35"/>
        <v>0</v>
      </c>
      <c r="AP225" s="1" t="str">
        <f t="shared" si="36"/>
        <v>B</v>
      </c>
    </row>
    <row r="226" spans="1:42" x14ac:dyDescent="0.15">
      <c r="A226" s="117">
        <v>217</v>
      </c>
      <c r="B226" s="358"/>
      <c r="C226" s="200"/>
      <c r="D226" s="200"/>
      <c r="E226" s="200"/>
      <c r="F226" s="200"/>
      <c r="G226" s="200"/>
      <c r="H226" s="201"/>
      <c r="I226" s="201"/>
      <c r="J226" s="201"/>
      <c r="K226" s="204"/>
      <c r="L226" s="201"/>
      <c r="M226" s="201"/>
      <c r="N226" s="195" t="str">
        <f>IF(M226&lt;&gt;"",VLOOKUP(M226,paramètres!$D$11:$E$14,2,FALSE),"")</f>
        <v/>
      </c>
      <c r="O226" s="193"/>
      <c r="P226" s="202"/>
      <c r="Q226" s="203"/>
      <c r="R226" s="202"/>
      <c r="S226" s="203"/>
      <c r="T226" s="195"/>
      <c r="U226" s="195"/>
      <c r="V226" s="195"/>
      <c r="W226" s="195"/>
      <c r="X226" s="195"/>
      <c r="Y226" s="195"/>
      <c r="Z226" s="195"/>
      <c r="AA226" s="212">
        <f t="shared" si="31"/>
        <v>0</v>
      </c>
      <c r="AB226" s="195"/>
      <c r="AC226" s="195"/>
      <c r="AD226" s="195"/>
      <c r="AE226" s="195"/>
      <c r="AF226" s="211">
        <f t="shared" si="30"/>
        <v>0</v>
      </c>
      <c r="AG226" s="195"/>
      <c r="AH226" s="195"/>
      <c r="AI226" s="195"/>
      <c r="AJ226" s="195"/>
      <c r="AK226" s="212">
        <f t="shared" si="32"/>
        <v>0</v>
      </c>
      <c r="AM226" s="47">
        <f t="shared" si="33"/>
        <v>0</v>
      </c>
      <c r="AN226" s="47">
        <f t="shared" si="34"/>
        <v>0</v>
      </c>
      <c r="AO226" s="47">
        <f t="shared" si="35"/>
        <v>0</v>
      </c>
      <c r="AP226" s="1" t="str">
        <f t="shared" si="36"/>
        <v>B</v>
      </c>
    </row>
    <row r="227" spans="1:42" x14ac:dyDescent="0.15">
      <c r="A227" s="117">
        <v>218</v>
      </c>
      <c r="B227" s="358"/>
      <c r="C227" s="200"/>
      <c r="D227" s="200"/>
      <c r="E227" s="200"/>
      <c r="F227" s="200"/>
      <c r="G227" s="200"/>
      <c r="H227" s="201"/>
      <c r="I227" s="201"/>
      <c r="J227" s="201"/>
      <c r="K227" s="204"/>
      <c r="L227" s="201"/>
      <c r="M227" s="201"/>
      <c r="N227" s="195" t="str">
        <f>IF(M227&lt;&gt;"",VLOOKUP(M227,paramètres!$D$11:$E$14,2,FALSE),"")</f>
        <v/>
      </c>
      <c r="O227" s="193"/>
      <c r="P227" s="202"/>
      <c r="Q227" s="203"/>
      <c r="R227" s="202"/>
      <c r="S227" s="203"/>
      <c r="T227" s="195"/>
      <c r="U227" s="195"/>
      <c r="V227" s="195"/>
      <c r="W227" s="195"/>
      <c r="X227" s="195"/>
      <c r="Y227" s="195"/>
      <c r="Z227" s="195"/>
      <c r="AA227" s="212">
        <f t="shared" si="31"/>
        <v>0</v>
      </c>
      <c r="AB227" s="195"/>
      <c r="AC227" s="195"/>
      <c r="AD227" s="195"/>
      <c r="AE227" s="195"/>
      <c r="AF227" s="211">
        <f t="shared" si="30"/>
        <v>0</v>
      </c>
      <c r="AG227" s="195"/>
      <c r="AH227" s="195"/>
      <c r="AI227" s="195"/>
      <c r="AJ227" s="195"/>
      <c r="AK227" s="212">
        <f t="shared" si="32"/>
        <v>0</v>
      </c>
      <c r="AM227" s="47">
        <f t="shared" si="33"/>
        <v>0</v>
      </c>
      <c r="AN227" s="47">
        <f t="shared" si="34"/>
        <v>0</v>
      </c>
      <c r="AO227" s="47">
        <f t="shared" si="35"/>
        <v>0</v>
      </c>
      <c r="AP227" s="1" t="str">
        <f t="shared" si="36"/>
        <v>B</v>
      </c>
    </row>
    <row r="228" spans="1:42" x14ac:dyDescent="0.15">
      <c r="A228" s="117">
        <v>219</v>
      </c>
      <c r="B228" s="358"/>
      <c r="C228" s="200"/>
      <c r="D228" s="200"/>
      <c r="E228" s="200"/>
      <c r="F228" s="200"/>
      <c r="G228" s="200"/>
      <c r="H228" s="201"/>
      <c r="I228" s="201"/>
      <c r="J228" s="201"/>
      <c r="K228" s="204"/>
      <c r="L228" s="201"/>
      <c r="M228" s="201"/>
      <c r="N228" s="195" t="str">
        <f>IF(M228&lt;&gt;"",VLOOKUP(M228,paramètres!$D$11:$E$14,2,FALSE),"")</f>
        <v/>
      </c>
      <c r="O228" s="193"/>
      <c r="P228" s="202"/>
      <c r="Q228" s="203"/>
      <c r="R228" s="202"/>
      <c r="S228" s="203"/>
      <c r="T228" s="195"/>
      <c r="U228" s="195"/>
      <c r="V228" s="195"/>
      <c r="W228" s="195"/>
      <c r="X228" s="195"/>
      <c r="Y228" s="195"/>
      <c r="Z228" s="195"/>
      <c r="AA228" s="212">
        <f t="shared" si="31"/>
        <v>0</v>
      </c>
      <c r="AB228" s="195"/>
      <c r="AC228" s="195"/>
      <c r="AD228" s="195"/>
      <c r="AE228" s="195"/>
      <c r="AF228" s="211">
        <f t="shared" si="30"/>
        <v>0</v>
      </c>
      <c r="AG228" s="195"/>
      <c r="AH228" s="195"/>
      <c r="AI228" s="195"/>
      <c r="AJ228" s="195"/>
      <c r="AK228" s="212">
        <f t="shared" si="32"/>
        <v>0</v>
      </c>
      <c r="AM228" s="47">
        <f t="shared" si="33"/>
        <v>0</v>
      </c>
      <c r="AN228" s="47">
        <f t="shared" si="34"/>
        <v>0</v>
      </c>
      <c r="AO228" s="47">
        <f t="shared" si="35"/>
        <v>0</v>
      </c>
      <c r="AP228" s="1" t="str">
        <f t="shared" si="36"/>
        <v>B</v>
      </c>
    </row>
    <row r="229" spans="1:42" x14ac:dyDescent="0.15">
      <c r="A229" s="117">
        <v>220</v>
      </c>
      <c r="B229" s="358"/>
      <c r="C229" s="200"/>
      <c r="D229" s="200"/>
      <c r="E229" s="200"/>
      <c r="F229" s="200"/>
      <c r="G229" s="200"/>
      <c r="H229" s="201"/>
      <c r="I229" s="201"/>
      <c r="J229" s="201"/>
      <c r="K229" s="204"/>
      <c r="L229" s="201"/>
      <c r="M229" s="201"/>
      <c r="N229" s="195" t="str">
        <f>IF(M229&lt;&gt;"",VLOOKUP(M229,paramètres!$D$11:$E$14,2,FALSE),"")</f>
        <v/>
      </c>
      <c r="O229" s="193"/>
      <c r="P229" s="202"/>
      <c r="Q229" s="203"/>
      <c r="R229" s="202"/>
      <c r="S229" s="203"/>
      <c r="T229" s="195"/>
      <c r="U229" s="195"/>
      <c r="V229" s="195"/>
      <c r="W229" s="195"/>
      <c r="X229" s="195"/>
      <c r="Y229" s="195"/>
      <c r="Z229" s="195"/>
      <c r="AA229" s="212">
        <f t="shared" si="31"/>
        <v>0</v>
      </c>
      <c r="AB229" s="195"/>
      <c r="AC229" s="195"/>
      <c r="AD229" s="195"/>
      <c r="AE229" s="195"/>
      <c r="AF229" s="211">
        <f t="shared" si="30"/>
        <v>0</v>
      </c>
      <c r="AG229" s="195"/>
      <c r="AH229" s="195"/>
      <c r="AI229" s="195"/>
      <c r="AJ229" s="195"/>
      <c r="AK229" s="212">
        <f t="shared" si="32"/>
        <v>0</v>
      </c>
      <c r="AM229" s="47">
        <f t="shared" si="33"/>
        <v>0</v>
      </c>
      <c r="AN229" s="47">
        <f t="shared" si="34"/>
        <v>0</v>
      </c>
      <c r="AO229" s="47">
        <f t="shared" si="35"/>
        <v>0</v>
      </c>
      <c r="AP229" s="1" t="str">
        <f t="shared" si="36"/>
        <v>B</v>
      </c>
    </row>
    <row r="230" spans="1:42" x14ac:dyDescent="0.15">
      <c r="A230" s="117">
        <v>221</v>
      </c>
      <c r="B230" s="358"/>
      <c r="C230" s="200"/>
      <c r="D230" s="200"/>
      <c r="E230" s="200"/>
      <c r="F230" s="200"/>
      <c r="G230" s="200"/>
      <c r="H230" s="201"/>
      <c r="I230" s="201"/>
      <c r="J230" s="201"/>
      <c r="K230" s="204"/>
      <c r="L230" s="201"/>
      <c r="M230" s="201"/>
      <c r="N230" s="195" t="str">
        <f>IF(M230&lt;&gt;"",VLOOKUP(M230,paramètres!$D$11:$E$14,2,FALSE),"")</f>
        <v/>
      </c>
      <c r="O230" s="193"/>
      <c r="P230" s="202"/>
      <c r="Q230" s="203"/>
      <c r="R230" s="202"/>
      <c r="S230" s="203"/>
      <c r="T230" s="195"/>
      <c r="U230" s="195"/>
      <c r="V230" s="195"/>
      <c r="W230" s="195"/>
      <c r="X230" s="195"/>
      <c r="Y230" s="195"/>
      <c r="Z230" s="195"/>
      <c r="AA230" s="212">
        <f t="shared" si="31"/>
        <v>0</v>
      </c>
      <c r="AB230" s="195"/>
      <c r="AC230" s="195"/>
      <c r="AD230" s="195"/>
      <c r="AE230" s="195"/>
      <c r="AF230" s="211">
        <f t="shared" si="30"/>
        <v>0</v>
      </c>
      <c r="AG230" s="195"/>
      <c r="AH230" s="195"/>
      <c r="AI230" s="195"/>
      <c r="AJ230" s="195"/>
      <c r="AK230" s="212">
        <f t="shared" si="32"/>
        <v>0</v>
      </c>
      <c r="AM230" s="47">
        <f t="shared" si="33"/>
        <v>0</v>
      </c>
      <c r="AN230" s="47">
        <f t="shared" si="34"/>
        <v>0</v>
      </c>
      <c r="AO230" s="47">
        <f t="shared" si="35"/>
        <v>0</v>
      </c>
      <c r="AP230" s="1" t="str">
        <f t="shared" si="36"/>
        <v>B</v>
      </c>
    </row>
    <row r="231" spans="1:42" x14ac:dyDescent="0.15">
      <c r="A231" s="117">
        <v>222</v>
      </c>
      <c r="B231" s="358"/>
      <c r="C231" s="200"/>
      <c r="D231" s="200"/>
      <c r="E231" s="200"/>
      <c r="F231" s="200"/>
      <c r="G231" s="200"/>
      <c r="H231" s="201"/>
      <c r="I231" s="201"/>
      <c r="J231" s="201"/>
      <c r="K231" s="204"/>
      <c r="L231" s="201"/>
      <c r="M231" s="201"/>
      <c r="N231" s="195" t="str">
        <f>IF(M231&lt;&gt;"",VLOOKUP(M231,paramètres!$D$11:$E$14,2,FALSE),"")</f>
        <v/>
      </c>
      <c r="O231" s="193"/>
      <c r="P231" s="202"/>
      <c r="Q231" s="203"/>
      <c r="R231" s="202"/>
      <c r="S231" s="203"/>
      <c r="T231" s="195"/>
      <c r="U231" s="195"/>
      <c r="V231" s="195"/>
      <c r="W231" s="195"/>
      <c r="X231" s="195"/>
      <c r="Y231" s="195"/>
      <c r="Z231" s="195"/>
      <c r="AA231" s="212">
        <f t="shared" si="31"/>
        <v>0</v>
      </c>
      <c r="AB231" s="195"/>
      <c r="AC231" s="195"/>
      <c r="AD231" s="195"/>
      <c r="AE231" s="195"/>
      <c r="AF231" s="211">
        <f t="shared" si="30"/>
        <v>0</v>
      </c>
      <c r="AG231" s="195"/>
      <c r="AH231" s="195"/>
      <c r="AI231" s="195"/>
      <c r="AJ231" s="195"/>
      <c r="AK231" s="212">
        <f t="shared" si="32"/>
        <v>0</v>
      </c>
      <c r="AM231" s="47">
        <f t="shared" si="33"/>
        <v>0</v>
      </c>
      <c r="AN231" s="47">
        <f t="shared" si="34"/>
        <v>0</v>
      </c>
      <c r="AO231" s="47">
        <f t="shared" si="35"/>
        <v>0</v>
      </c>
      <c r="AP231" s="1" t="str">
        <f t="shared" si="36"/>
        <v>B</v>
      </c>
    </row>
    <row r="232" spans="1:42" x14ac:dyDescent="0.15">
      <c r="A232" s="117">
        <v>223</v>
      </c>
      <c r="B232" s="358"/>
      <c r="C232" s="200"/>
      <c r="D232" s="200"/>
      <c r="E232" s="200"/>
      <c r="F232" s="200"/>
      <c r="G232" s="200"/>
      <c r="H232" s="201"/>
      <c r="I232" s="201"/>
      <c r="J232" s="201"/>
      <c r="K232" s="204"/>
      <c r="L232" s="201"/>
      <c r="M232" s="201"/>
      <c r="N232" s="195" t="str">
        <f>IF(M232&lt;&gt;"",VLOOKUP(M232,paramètres!$D$11:$E$14,2,FALSE),"")</f>
        <v/>
      </c>
      <c r="O232" s="193"/>
      <c r="P232" s="202"/>
      <c r="Q232" s="203"/>
      <c r="R232" s="202"/>
      <c r="S232" s="203"/>
      <c r="T232" s="195"/>
      <c r="U232" s="195"/>
      <c r="V232" s="195"/>
      <c r="W232" s="195"/>
      <c r="X232" s="195"/>
      <c r="Y232" s="195"/>
      <c r="Z232" s="195"/>
      <c r="AA232" s="212">
        <f t="shared" si="31"/>
        <v>0</v>
      </c>
      <c r="AB232" s="195"/>
      <c r="AC232" s="195"/>
      <c r="AD232" s="195"/>
      <c r="AE232" s="195"/>
      <c r="AF232" s="211">
        <f t="shared" si="30"/>
        <v>0</v>
      </c>
      <c r="AG232" s="195"/>
      <c r="AH232" s="195"/>
      <c r="AI232" s="195"/>
      <c r="AJ232" s="195"/>
      <c r="AK232" s="212">
        <f t="shared" si="32"/>
        <v>0</v>
      </c>
      <c r="AM232" s="47">
        <f t="shared" si="33"/>
        <v>0</v>
      </c>
      <c r="AN232" s="47">
        <f t="shared" si="34"/>
        <v>0</v>
      </c>
      <c r="AO232" s="47">
        <f t="shared" si="35"/>
        <v>0</v>
      </c>
      <c r="AP232" s="1" t="str">
        <f t="shared" si="36"/>
        <v>B</v>
      </c>
    </row>
    <row r="233" spans="1:42" x14ac:dyDescent="0.15">
      <c r="A233" s="117">
        <v>224</v>
      </c>
      <c r="B233" s="358"/>
      <c r="C233" s="200"/>
      <c r="D233" s="200"/>
      <c r="E233" s="200"/>
      <c r="F233" s="200"/>
      <c r="G233" s="200"/>
      <c r="H233" s="201"/>
      <c r="I233" s="201"/>
      <c r="J233" s="201"/>
      <c r="K233" s="204"/>
      <c r="L233" s="201"/>
      <c r="M233" s="201"/>
      <c r="N233" s="195" t="str">
        <f>IF(M233&lt;&gt;"",VLOOKUP(M233,paramètres!$D$11:$E$14,2,FALSE),"")</f>
        <v/>
      </c>
      <c r="O233" s="193"/>
      <c r="P233" s="202"/>
      <c r="Q233" s="203"/>
      <c r="R233" s="202"/>
      <c r="S233" s="203"/>
      <c r="T233" s="195"/>
      <c r="U233" s="195"/>
      <c r="V233" s="195"/>
      <c r="W233" s="195"/>
      <c r="X233" s="195"/>
      <c r="Y233" s="195"/>
      <c r="Z233" s="195"/>
      <c r="AA233" s="212">
        <f t="shared" si="31"/>
        <v>0</v>
      </c>
      <c r="AB233" s="195"/>
      <c r="AC233" s="195"/>
      <c r="AD233" s="195"/>
      <c r="AE233" s="195"/>
      <c r="AF233" s="211">
        <f t="shared" si="30"/>
        <v>0</v>
      </c>
      <c r="AG233" s="195"/>
      <c r="AH233" s="195"/>
      <c r="AI233" s="195"/>
      <c r="AJ233" s="195"/>
      <c r="AK233" s="212">
        <f t="shared" si="32"/>
        <v>0</v>
      </c>
      <c r="AM233" s="47">
        <f t="shared" si="33"/>
        <v>0</v>
      </c>
      <c r="AN233" s="47">
        <f t="shared" si="34"/>
        <v>0</v>
      </c>
      <c r="AO233" s="47">
        <f t="shared" si="35"/>
        <v>0</v>
      </c>
      <c r="AP233" s="1" t="str">
        <f t="shared" si="36"/>
        <v>B</v>
      </c>
    </row>
    <row r="234" spans="1:42" x14ac:dyDescent="0.15">
      <c r="A234" s="117">
        <v>225</v>
      </c>
      <c r="B234" s="358"/>
      <c r="C234" s="200"/>
      <c r="D234" s="200"/>
      <c r="E234" s="200"/>
      <c r="F234" s="200"/>
      <c r="G234" s="200"/>
      <c r="H234" s="201"/>
      <c r="I234" s="201"/>
      <c r="J234" s="201"/>
      <c r="K234" s="204"/>
      <c r="L234" s="201"/>
      <c r="M234" s="201"/>
      <c r="N234" s="195" t="str">
        <f>IF(M234&lt;&gt;"",VLOOKUP(M234,paramètres!$D$11:$E$14,2,FALSE),"")</f>
        <v/>
      </c>
      <c r="O234" s="193"/>
      <c r="P234" s="202"/>
      <c r="Q234" s="203"/>
      <c r="R234" s="202"/>
      <c r="S234" s="203"/>
      <c r="T234" s="195"/>
      <c r="U234" s="195"/>
      <c r="V234" s="195"/>
      <c r="W234" s="195"/>
      <c r="X234" s="195"/>
      <c r="Y234" s="195"/>
      <c r="Z234" s="195"/>
      <c r="AA234" s="212">
        <f t="shared" si="31"/>
        <v>0</v>
      </c>
      <c r="AB234" s="195"/>
      <c r="AC234" s="195"/>
      <c r="AD234" s="195"/>
      <c r="AE234" s="195"/>
      <c r="AF234" s="211">
        <f t="shared" si="30"/>
        <v>0</v>
      </c>
      <c r="AG234" s="195"/>
      <c r="AH234" s="195"/>
      <c r="AI234" s="195"/>
      <c r="AJ234" s="195"/>
      <c r="AK234" s="212">
        <f t="shared" si="32"/>
        <v>0</v>
      </c>
      <c r="AM234" s="47">
        <f t="shared" si="33"/>
        <v>0</v>
      </c>
      <c r="AN234" s="47">
        <f t="shared" si="34"/>
        <v>0</v>
      </c>
      <c r="AO234" s="47">
        <f t="shared" si="35"/>
        <v>0</v>
      </c>
      <c r="AP234" s="1" t="str">
        <f t="shared" si="36"/>
        <v>B</v>
      </c>
    </row>
    <row r="235" spans="1:42" x14ac:dyDescent="0.15">
      <c r="A235" s="117">
        <v>226</v>
      </c>
      <c r="B235" s="358"/>
      <c r="C235" s="200"/>
      <c r="D235" s="200"/>
      <c r="E235" s="200"/>
      <c r="F235" s="200"/>
      <c r="G235" s="200"/>
      <c r="H235" s="201"/>
      <c r="I235" s="201"/>
      <c r="J235" s="201"/>
      <c r="K235" s="204"/>
      <c r="L235" s="201"/>
      <c r="M235" s="201"/>
      <c r="N235" s="195" t="str">
        <f>IF(M235&lt;&gt;"",VLOOKUP(M235,paramètres!$D$11:$E$14,2,FALSE),"")</f>
        <v/>
      </c>
      <c r="O235" s="193"/>
      <c r="P235" s="202"/>
      <c r="Q235" s="203"/>
      <c r="R235" s="202"/>
      <c r="S235" s="203"/>
      <c r="T235" s="195"/>
      <c r="U235" s="195"/>
      <c r="V235" s="195"/>
      <c r="W235" s="195"/>
      <c r="X235" s="195"/>
      <c r="Y235" s="195"/>
      <c r="Z235" s="195"/>
      <c r="AA235" s="212">
        <f t="shared" si="31"/>
        <v>0</v>
      </c>
      <c r="AB235" s="195"/>
      <c r="AC235" s="195"/>
      <c r="AD235" s="195"/>
      <c r="AE235" s="195"/>
      <c r="AF235" s="211">
        <f t="shared" si="30"/>
        <v>0</v>
      </c>
      <c r="AG235" s="195"/>
      <c r="AH235" s="195"/>
      <c r="AI235" s="195"/>
      <c r="AJ235" s="195"/>
      <c r="AK235" s="212">
        <f t="shared" si="32"/>
        <v>0</v>
      </c>
      <c r="AM235" s="47">
        <f t="shared" si="33"/>
        <v>0</v>
      </c>
      <c r="AN235" s="47">
        <f t="shared" si="34"/>
        <v>0</v>
      </c>
      <c r="AO235" s="47">
        <f t="shared" si="35"/>
        <v>0</v>
      </c>
      <c r="AP235" s="1" t="str">
        <f t="shared" si="36"/>
        <v>B</v>
      </c>
    </row>
    <row r="236" spans="1:42" x14ac:dyDescent="0.15">
      <c r="A236" s="117">
        <v>227</v>
      </c>
      <c r="B236" s="358"/>
      <c r="C236" s="200"/>
      <c r="D236" s="200"/>
      <c r="E236" s="200"/>
      <c r="F236" s="200"/>
      <c r="G236" s="200"/>
      <c r="H236" s="201"/>
      <c r="I236" s="201"/>
      <c r="J236" s="201"/>
      <c r="K236" s="204"/>
      <c r="L236" s="201"/>
      <c r="M236" s="201"/>
      <c r="N236" s="195" t="str">
        <f>IF(M236&lt;&gt;"",VLOOKUP(M236,paramètres!$D$11:$E$14,2,FALSE),"")</f>
        <v/>
      </c>
      <c r="O236" s="193"/>
      <c r="P236" s="202"/>
      <c r="Q236" s="203"/>
      <c r="R236" s="202"/>
      <c r="S236" s="203"/>
      <c r="T236" s="195"/>
      <c r="U236" s="195"/>
      <c r="V236" s="195"/>
      <c r="W236" s="195"/>
      <c r="X236" s="195"/>
      <c r="Y236" s="195"/>
      <c r="Z236" s="195"/>
      <c r="AA236" s="212">
        <f t="shared" si="31"/>
        <v>0</v>
      </c>
      <c r="AB236" s="195"/>
      <c r="AC236" s="195"/>
      <c r="AD236" s="195"/>
      <c r="AE236" s="195"/>
      <c r="AF236" s="211">
        <f t="shared" si="30"/>
        <v>0</v>
      </c>
      <c r="AG236" s="195"/>
      <c r="AH236" s="195"/>
      <c r="AI236" s="195"/>
      <c r="AJ236" s="195"/>
      <c r="AK236" s="212">
        <f t="shared" si="32"/>
        <v>0</v>
      </c>
      <c r="AM236" s="47">
        <f t="shared" si="33"/>
        <v>0</v>
      </c>
      <c r="AN236" s="47">
        <f t="shared" si="34"/>
        <v>0</v>
      </c>
      <c r="AO236" s="47">
        <f t="shared" si="35"/>
        <v>0</v>
      </c>
      <c r="AP236" s="1" t="str">
        <f t="shared" si="36"/>
        <v>B</v>
      </c>
    </row>
    <row r="237" spans="1:42" x14ac:dyDescent="0.15">
      <c r="A237" s="117">
        <v>228</v>
      </c>
      <c r="B237" s="358"/>
      <c r="C237" s="200"/>
      <c r="D237" s="200"/>
      <c r="E237" s="200"/>
      <c r="F237" s="200"/>
      <c r="G237" s="200"/>
      <c r="H237" s="201"/>
      <c r="I237" s="201"/>
      <c r="J237" s="201"/>
      <c r="K237" s="204"/>
      <c r="L237" s="201"/>
      <c r="M237" s="201"/>
      <c r="N237" s="195" t="str">
        <f>IF(M237&lt;&gt;"",VLOOKUP(M237,paramètres!$D$11:$E$14,2,FALSE),"")</f>
        <v/>
      </c>
      <c r="O237" s="193"/>
      <c r="P237" s="202"/>
      <c r="Q237" s="203"/>
      <c r="R237" s="202"/>
      <c r="S237" s="203"/>
      <c r="T237" s="195"/>
      <c r="U237" s="195"/>
      <c r="V237" s="195"/>
      <c r="W237" s="195"/>
      <c r="X237" s="195"/>
      <c r="Y237" s="195"/>
      <c r="Z237" s="195"/>
      <c r="AA237" s="212">
        <f t="shared" si="31"/>
        <v>0</v>
      </c>
      <c r="AB237" s="195"/>
      <c r="AC237" s="195"/>
      <c r="AD237" s="195"/>
      <c r="AE237" s="195"/>
      <c r="AF237" s="211">
        <f t="shared" si="30"/>
        <v>0</v>
      </c>
      <c r="AG237" s="195"/>
      <c r="AH237" s="195"/>
      <c r="AI237" s="195"/>
      <c r="AJ237" s="195"/>
      <c r="AK237" s="212">
        <f t="shared" si="32"/>
        <v>0</v>
      </c>
      <c r="AM237" s="47">
        <f t="shared" si="33"/>
        <v>0</v>
      </c>
      <c r="AN237" s="47">
        <f t="shared" si="34"/>
        <v>0</v>
      </c>
      <c r="AO237" s="47">
        <f t="shared" si="35"/>
        <v>0</v>
      </c>
      <c r="AP237" s="1" t="str">
        <f t="shared" si="36"/>
        <v>B</v>
      </c>
    </row>
    <row r="238" spans="1:42" x14ac:dyDescent="0.15">
      <c r="A238" s="117">
        <v>229</v>
      </c>
      <c r="B238" s="358"/>
      <c r="C238" s="200"/>
      <c r="D238" s="200"/>
      <c r="E238" s="200"/>
      <c r="F238" s="200"/>
      <c r="G238" s="200"/>
      <c r="H238" s="201"/>
      <c r="I238" s="201"/>
      <c r="J238" s="201"/>
      <c r="K238" s="204"/>
      <c r="L238" s="201"/>
      <c r="M238" s="201"/>
      <c r="N238" s="195" t="str">
        <f>IF(M238&lt;&gt;"",VLOOKUP(M238,paramètres!$D$11:$E$14,2,FALSE),"")</f>
        <v/>
      </c>
      <c r="O238" s="193"/>
      <c r="P238" s="202"/>
      <c r="Q238" s="203"/>
      <c r="R238" s="202"/>
      <c r="S238" s="203"/>
      <c r="T238" s="195"/>
      <c r="U238" s="195"/>
      <c r="V238" s="195"/>
      <c r="W238" s="195"/>
      <c r="X238" s="195"/>
      <c r="Y238" s="195"/>
      <c r="Z238" s="195"/>
      <c r="AA238" s="212">
        <f t="shared" si="31"/>
        <v>0</v>
      </c>
      <c r="AB238" s="195"/>
      <c r="AC238" s="195"/>
      <c r="AD238" s="195"/>
      <c r="AE238" s="195"/>
      <c r="AF238" s="211">
        <f t="shared" si="30"/>
        <v>0</v>
      </c>
      <c r="AG238" s="195"/>
      <c r="AH238" s="195"/>
      <c r="AI238" s="195"/>
      <c r="AJ238" s="195"/>
      <c r="AK238" s="212">
        <f t="shared" si="32"/>
        <v>0</v>
      </c>
      <c r="AM238" s="47">
        <f t="shared" si="33"/>
        <v>0</v>
      </c>
      <c r="AN238" s="47">
        <f t="shared" si="34"/>
        <v>0</v>
      </c>
      <c r="AO238" s="47">
        <f t="shared" si="35"/>
        <v>0</v>
      </c>
      <c r="AP238" s="1" t="str">
        <f t="shared" si="36"/>
        <v>B</v>
      </c>
    </row>
    <row r="239" spans="1:42" x14ac:dyDescent="0.15">
      <c r="A239" s="117">
        <v>230</v>
      </c>
      <c r="B239" s="358"/>
      <c r="C239" s="200"/>
      <c r="D239" s="200"/>
      <c r="E239" s="200"/>
      <c r="F239" s="200"/>
      <c r="G239" s="200"/>
      <c r="H239" s="201"/>
      <c r="I239" s="201"/>
      <c r="J239" s="201"/>
      <c r="K239" s="204"/>
      <c r="L239" s="201"/>
      <c r="M239" s="201"/>
      <c r="N239" s="195" t="str">
        <f>IF(M239&lt;&gt;"",VLOOKUP(M239,paramètres!$D$11:$E$14,2,FALSE),"")</f>
        <v/>
      </c>
      <c r="O239" s="193"/>
      <c r="P239" s="202"/>
      <c r="Q239" s="203"/>
      <c r="R239" s="202"/>
      <c r="S239" s="203"/>
      <c r="T239" s="195"/>
      <c r="U239" s="195"/>
      <c r="V239" s="195"/>
      <c r="W239" s="195"/>
      <c r="X239" s="195"/>
      <c r="Y239" s="195"/>
      <c r="Z239" s="195"/>
      <c r="AA239" s="212">
        <f t="shared" si="31"/>
        <v>0</v>
      </c>
      <c r="AB239" s="195"/>
      <c r="AC239" s="195"/>
      <c r="AD239" s="195"/>
      <c r="AE239" s="195"/>
      <c r="AF239" s="211">
        <f t="shared" si="30"/>
        <v>0</v>
      </c>
      <c r="AG239" s="195"/>
      <c r="AH239" s="195"/>
      <c r="AI239" s="195"/>
      <c r="AJ239" s="195"/>
      <c r="AK239" s="212">
        <f t="shared" si="32"/>
        <v>0</v>
      </c>
      <c r="AM239" s="47">
        <f t="shared" si="33"/>
        <v>0</v>
      </c>
      <c r="AN239" s="47">
        <f t="shared" si="34"/>
        <v>0</v>
      </c>
      <c r="AO239" s="47">
        <f t="shared" si="35"/>
        <v>0</v>
      </c>
      <c r="AP239" s="1" t="str">
        <f t="shared" si="36"/>
        <v>B</v>
      </c>
    </row>
    <row r="240" spans="1:42" x14ac:dyDescent="0.15">
      <c r="A240" s="117">
        <v>231</v>
      </c>
      <c r="B240" s="358"/>
      <c r="C240" s="200"/>
      <c r="D240" s="200"/>
      <c r="E240" s="200"/>
      <c r="F240" s="200"/>
      <c r="G240" s="200"/>
      <c r="H240" s="201"/>
      <c r="I240" s="201"/>
      <c r="J240" s="201"/>
      <c r="K240" s="204"/>
      <c r="L240" s="201"/>
      <c r="M240" s="201"/>
      <c r="N240" s="195" t="str">
        <f>IF(M240&lt;&gt;"",VLOOKUP(M240,paramètres!$D$11:$E$14,2,FALSE),"")</f>
        <v/>
      </c>
      <c r="O240" s="193"/>
      <c r="P240" s="202"/>
      <c r="Q240" s="203"/>
      <c r="R240" s="202"/>
      <c r="S240" s="203"/>
      <c r="T240" s="195"/>
      <c r="U240" s="195"/>
      <c r="V240" s="195"/>
      <c r="W240" s="195"/>
      <c r="X240" s="195"/>
      <c r="Y240" s="195"/>
      <c r="Z240" s="195"/>
      <c r="AA240" s="212">
        <f t="shared" si="31"/>
        <v>0</v>
      </c>
      <c r="AB240" s="195"/>
      <c r="AC240" s="195"/>
      <c r="AD240" s="195"/>
      <c r="AE240" s="195"/>
      <c r="AF240" s="211">
        <f t="shared" si="30"/>
        <v>0</v>
      </c>
      <c r="AG240" s="195"/>
      <c r="AH240" s="195"/>
      <c r="AI240" s="195"/>
      <c r="AJ240" s="195"/>
      <c r="AK240" s="212">
        <f t="shared" si="32"/>
        <v>0</v>
      </c>
      <c r="AM240" s="47">
        <f t="shared" si="33"/>
        <v>0</v>
      </c>
      <c r="AN240" s="47">
        <f t="shared" si="34"/>
        <v>0</v>
      </c>
      <c r="AO240" s="47">
        <f t="shared" si="35"/>
        <v>0</v>
      </c>
      <c r="AP240" s="1" t="str">
        <f t="shared" si="36"/>
        <v>B</v>
      </c>
    </row>
    <row r="241" spans="1:42" x14ac:dyDescent="0.15">
      <c r="A241" s="117">
        <v>232</v>
      </c>
      <c r="B241" s="358"/>
      <c r="C241" s="200"/>
      <c r="D241" s="200"/>
      <c r="E241" s="200"/>
      <c r="F241" s="200"/>
      <c r="G241" s="200"/>
      <c r="H241" s="201"/>
      <c r="I241" s="201"/>
      <c r="J241" s="201"/>
      <c r="K241" s="204"/>
      <c r="L241" s="201"/>
      <c r="M241" s="201"/>
      <c r="N241" s="195" t="str">
        <f>IF(M241&lt;&gt;"",VLOOKUP(M241,paramètres!$D$11:$E$14,2,FALSE),"")</f>
        <v/>
      </c>
      <c r="O241" s="193"/>
      <c r="P241" s="202"/>
      <c r="Q241" s="203"/>
      <c r="R241" s="202"/>
      <c r="S241" s="203"/>
      <c r="T241" s="195"/>
      <c r="U241" s="195"/>
      <c r="V241" s="195"/>
      <c r="W241" s="195"/>
      <c r="X241" s="195"/>
      <c r="Y241" s="195"/>
      <c r="Z241" s="195"/>
      <c r="AA241" s="212">
        <f t="shared" si="31"/>
        <v>0</v>
      </c>
      <c r="AB241" s="195"/>
      <c r="AC241" s="195"/>
      <c r="AD241" s="195"/>
      <c r="AE241" s="195"/>
      <c r="AF241" s="211">
        <f t="shared" si="30"/>
        <v>0</v>
      </c>
      <c r="AG241" s="195"/>
      <c r="AH241" s="195"/>
      <c r="AI241" s="195"/>
      <c r="AJ241" s="195"/>
      <c r="AK241" s="212">
        <f t="shared" si="32"/>
        <v>0</v>
      </c>
      <c r="AM241" s="47">
        <f t="shared" si="33"/>
        <v>0</v>
      </c>
      <c r="AN241" s="47">
        <f t="shared" si="34"/>
        <v>0</v>
      </c>
      <c r="AO241" s="47">
        <f t="shared" si="35"/>
        <v>0</v>
      </c>
      <c r="AP241" s="1" t="str">
        <f t="shared" si="36"/>
        <v>B</v>
      </c>
    </row>
    <row r="242" spans="1:42" x14ac:dyDescent="0.15">
      <c r="A242" s="117">
        <v>233</v>
      </c>
      <c r="B242" s="358"/>
      <c r="C242" s="200"/>
      <c r="D242" s="200"/>
      <c r="E242" s="200"/>
      <c r="F242" s="200"/>
      <c r="G242" s="200"/>
      <c r="H242" s="201"/>
      <c r="I242" s="201"/>
      <c r="J242" s="201"/>
      <c r="K242" s="204"/>
      <c r="L242" s="201"/>
      <c r="M242" s="201"/>
      <c r="N242" s="195" t="str">
        <f>IF(M242&lt;&gt;"",VLOOKUP(M242,paramètres!$D$11:$E$14,2,FALSE),"")</f>
        <v/>
      </c>
      <c r="O242" s="193"/>
      <c r="P242" s="202"/>
      <c r="Q242" s="203"/>
      <c r="R242" s="202"/>
      <c r="S242" s="203"/>
      <c r="T242" s="195"/>
      <c r="U242" s="195"/>
      <c r="V242" s="195"/>
      <c r="W242" s="195"/>
      <c r="X242" s="195"/>
      <c r="Y242" s="195"/>
      <c r="Z242" s="195"/>
      <c r="AA242" s="212">
        <f t="shared" si="31"/>
        <v>0</v>
      </c>
      <c r="AB242" s="195"/>
      <c r="AC242" s="195"/>
      <c r="AD242" s="195"/>
      <c r="AE242" s="195"/>
      <c r="AF242" s="211">
        <f t="shared" si="30"/>
        <v>0</v>
      </c>
      <c r="AG242" s="195"/>
      <c r="AH242" s="195"/>
      <c r="AI242" s="195"/>
      <c r="AJ242" s="195"/>
      <c r="AK242" s="212">
        <f t="shared" si="32"/>
        <v>0</v>
      </c>
      <c r="AM242" s="47">
        <f t="shared" si="33"/>
        <v>0</v>
      </c>
      <c r="AN242" s="47">
        <f t="shared" si="34"/>
        <v>0</v>
      </c>
      <c r="AO242" s="47">
        <f t="shared" si="35"/>
        <v>0</v>
      </c>
      <c r="AP242" s="1" t="str">
        <f t="shared" si="36"/>
        <v>B</v>
      </c>
    </row>
    <row r="243" spans="1:42" x14ac:dyDescent="0.15">
      <c r="A243" s="117">
        <v>234</v>
      </c>
      <c r="B243" s="358"/>
      <c r="C243" s="200"/>
      <c r="D243" s="200"/>
      <c r="E243" s="200"/>
      <c r="F243" s="200"/>
      <c r="G243" s="200"/>
      <c r="H243" s="201"/>
      <c r="I243" s="201"/>
      <c r="J243" s="201"/>
      <c r="K243" s="204"/>
      <c r="L243" s="201"/>
      <c r="M243" s="201"/>
      <c r="N243" s="195" t="str">
        <f>IF(M243&lt;&gt;"",VLOOKUP(M243,paramètres!$D$11:$E$14,2,FALSE),"")</f>
        <v/>
      </c>
      <c r="O243" s="193"/>
      <c r="P243" s="202"/>
      <c r="Q243" s="203"/>
      <c r="R243" s="202"/>
      <c r="S243" s="203"/>
      <c r="T243" s="195"/>
      <c r="U243" s="195"/>
      <c r="V243" s="195"/>
      <c r="W243" s="195"/>
      <c r="X243" s="195"/>
      <c r="Y243" s="195"/>
      <c r="Z243" s="195"/>
      <c r="AA243" s="212">
        <f t="shared" si="31"/>
        <v>0</v>
      </c>
      <c r="AB243" s="195"/>
      <c r="AC243" s="195"/>
      <c r="AD243" s="195"/>
      <c r="AE243" s="195"/>
      <c r="AF243" s="211">
        <f t="shared" si="30"/>
        <v>0</v>
      </c>
      <c r="AG243" s="195"/>
      <c r="AH243" s="195"/>
      <c r="AI243" s="195"/>
      <c r="AJ243" s="195"/>
      <c r="AK243" s="212">
        <f t="shared" si="32"/>
        <v>0</v>
      </c>
      <c r="AM243" s="47">
        <f t="shared" si="33"/>
        <v>0</v>
      </c>
      <c r="AN243" s="47">
        <f t="shared" si="34"/>
        <v>0</v>
      </c>
      <c r="AO243" s="47">
        <f t="shared" si="35"/>
        <v>0</v>
      </c>
      <c r="AP243" s="1" t="str">
        <f t="shared" si="36"/>
        <v>B</v>
      </c>
    </row>
    <row r="244" spans="1:42" x14ac:dyDescent="0.15">
      <c r="A244" s="117">
        <v>235</v>
      </c>
      <c r="B244" s="358"/>
      <c r="C244" s="200"/>
      <c r="D244" s="200"/>
      <c r="E244" s="200"/>
      <c r="F244" s="200"/>
      <c r="G244" s="200"/>
      <c r="H244" s="201"/>
      <c r="I244" s="201"/>
      <c r="J244" s="201"/>
      <c r="K244" s="204"/>
      <c r="L244" s="201"/>
      <c r="M244" s="201"/>
      <c r="N244" s="195" t="str">
        <f>IF(M244&lt;&gt;"",VLOOKUP(M244,paramètres!$D$11:$E$14,2,FALSE),"")</f>
        <v/>
      </c>
      <c r="O244" s="193"/>
      <c r="P244" s="202"/>
      <c r="Q244" s="203"/>
      <c r="R244" s="202"/>
      <c r="S244" s="203"/>
      <c r="T244" s="195"/>
      <c r="U244" s="195"/>
      <c r="V244" s="195"/>
      <c r="W244" s="195"/>
      <c r="X244" s="195"/>
      <c r="Y244" s="195"/>
      <c r="Z244" s="195"/>
      <c r="AA244" s="212">
        <f t="shared" si="31"/>
        <v>0</v>
      </c>
      <c r="AB244" s="195"/>
      <c r="AC244" s="195"/>
      <c r="AD244" s="195"/>
      <c r="AE244" s="195"/>
      <c r="AF244" s="211">
        <f t="shared" si="30"/>
        <v>0</v>
      </c>
      <c r="AG244" s="195"/>
      <c r="AH244" s="195"/>
      <c r="AI244" s="195"/>
      <c r="AJ244" s="195"/>
      <c r="AK244" s="212">
        <f t="shared" si="32"/>
        <v>0</v>
      </c>
      <c r="AM244" s="47">
        <f t="shared" si="33"/>
        <v>0</v>
      </c>
      <c r="AN244" s="47">
        <f t="shared" si="34"/>
        <v>0</v>
      </c>
      <c r="AO244" s="47">
        <f t="shared" si="35"/>
        <v>0</v>
      </c>
      <c r="AP244" s="1" t="str">
        <f t="shared" si="36"/>
        <v>B</v>
      </c>
    </row>
    <row r="245" spans="1:42" x14ac:dyDescent="0.15">
      <c r="A245" s="117">
        <v>236</v>
      </c>
      <c r="B245" s="358"/>
      <c r="C245" s="200"/>
      <c r="D245" s="200"/>
      <c r="E245" s="200"/>
      <c r="F245" s="200"/>
      <c r="G245" s="200"/>
      <c r="H245" s="201"/>
      <c r="I245" s="201"/>
      <c r="J245" s="201"/>
      <c r="K245" s="204"/>
      <c r="L245" s="201"/>
      <c r="M245" s="201"/>
      <c r="N245" s="195" t="str">
        <f>IF(M245&lt;&gt;"",VLOOKUP(M245,paramètres!$D$11:$E$14,2,FALSE),"")</f>
        <v/>
      </c>
      <c r="O245" s="193"/>
      <c r="P245" s="202"/>
      <c r="Q245" s="203"/>
      <c r="R245" s="202"/>
      <c r="S245" s="203"/>
      <c r="T245" s="195"/>
      <c r="U245" s="195"/>
      <c r="V245" s="195"/>
      <c r="W245" s="195"/>
      <c r="X245" s="195"/>
      <c r="Y245" s="195"/>
      <c r="Z245" s="195"/>
      <c r="AA245" s="212">
        <f t="shared" si="31"/>
        <v>0</v>
      </c>
      <c r="AB245" s="195"/>
      <c r="AC245" s="195"/>
      <c r="AD245" s="195"/>
      <c r="AE245" s="195"/>
      <c r="AF245" s="211">
        <f t="shared" si="30"/>
        <v>0</v>
      </c>
      <c r="AG245" s="195"/>
      <c r="AH245" s="195"/>
      <c r="AI245" s="195"/>
      <c r="AJ245" s="195"/>
      <c r="AK245" s="212">
        <f t="shared" si="32"/>
        <v>0</v>
      </c>
      <c r="AM245" s="47">
        <f t="shared" si="33"/>
        <v>0</v>
      </c>
      <c r="AN245" s="47">
        <f t="shared" si="34"/>
        <v>0</v>
      </c>
      <c r="AO245" s="47">
        <f t="shared" si="35"/>
        <v>0</v>
      </c>
      <c r="AP245" s="1" t="str">
        <f t="shared" si="36"/>
        <v>B</v>
      </c>
    </row>
    <row r="246" spans="1:42" x14ac:dyDescent="0.15">
      <c r="A246" s="117">
        <v>237</v>
      </c>
      <c r="B246" s="358"/>
      <c r="C246" s="200"/>
      <c r="D246" s="200"/>
      <c r="E246" s="200"/>
      <c r="F246" s="200"/>
      <c r="G246" s="200"/>
      <c r="H246" s="201"/>
      <c r="I246" s="201"/>
      <c r="J246" s="201"/>
      <c r="K246" s="204"/>
      <c r="L246" s="201"/>
      <c r="M246" s="201"/>
      <c r="N246" s="195" t="str">
        <f>IF(M246&lt;&gt;"",VLOOKUP(M246,paramètres!$D$11:$E$14,2,FALSE),"")</f>
        <v/>
      </c>
      <c r="O246" s="193"/>
      <c r="P246" s="202"/>
      <c r="Q246" s="203"/>
      <c r="R246" s="202"/>
      <c r="S246" s="203"/>
      <c r="T246" s="195"/>
      <c r="U246" s="195"/>
      <c r="V246" s="195"/>
      <c r="W246" s="195"/>
      <c r="X246" s="195"/>
      <c r="Y246" s="195"/>
      <c r="Z246" s="195"/>
      <c r="AA246" s="212">
        <f t="shared" si="31"/>
        <v>0</v>
      </c>
      <c r="AB246" s="195"/>
      <c r="AC246" s="195"/>
      <c r="AD246" s="195"/>
      <c r="AE246" s="195"/>
      <c r="AF246" s="211">
        <f t="shared" si="30"/>
        <v>0</v>
      </c>
      <c r="AG246" s="195"/>
      <c r="AH246" s="195"/>
      <c r="AI246" s="195"/>
      <c r="AJ246" s="195"/>
      <c r="AK246" s="212">
        <f t="shared" si="32"/>
        <v>0</v>
      </c>
      <c r="AM246" s="47">
        <f t="shared" si="33"/>
        <v>0</v>
      </c>
      <c r="AN246" s="47">
        <f t="shared" si="34"/>
        <v>0</v>
      </c>
      <c r="AO246" s="47">
        <f t="shared" si="35"/>
        <v>0</v>
      </c>
      <c r="AP246" s="1" t="str">
        <f t="shared" si="36"/>
        <v>B</v>
      </c>
    </row>
    <row r="247" spans="1:42" x14ac:dyDescent="0.15">
      <c r="A247" s="117">
        <v>238</v>
      </c>
      <c r="B247" s="358"/>
      <c r="C247" s="200"/>
      <c r="D247" s="200"/>
      <c r="E247" s="200"/>
      <c r="F247" s="200"/>
      <c r="G247" s="200"/>
      <c r="H247" s="201"/>
      <c r="I247" s="201"/>
      <c r="J247" s="201"/>
      <c r="K247" s="204"/>
      <c r="L247" s="201"/>
      <c r="M247" s="201"/>
      <c r="N247" s="195" t="str">
        <f>IF(M247&lt;&gt;"",VLOOKUP(M247,paramètres!$D$11:$E$14,2,FALSE),"")</f>
        <v/>
      </c>
      <c r="O247" s="193"/>
      <c r="P247" s="202"/>
      <c r="Q247" s="203"/>
      <c r="R247" s="202"/>
      <c r="S247" s="203"/>
      <c r="T247" s="195"/>
      <c r="U247" s="195"/>
      <c r="V247" s="195"/>
      <c r="W247" s="195"/>
      <c r="X247" s="195"/>
      <c r="Y247" s="195"/>
      <c r="Z247" s="195"/>
      <c r="AA247" s="212">
        <f t="shared" si="31"/>
        <v>0</v>
      </c>
      <c r="AB247" s="195"/>
      <c r="AC247" s="195"/>
      <c r="AD247" s="195"/>
      <c r="AE247" s="195"/>
      <c r="AF247" s="211">
        <f t="shared" si="30"/>
        <v>0</v>
      </c>
      <c r="AG247" s="195"/>
      <c r="AH247" s="195"/>
      <c r="AI247" s="195"/>
      <c r="AJ247" s="195"/>
      <c r="AK247" s="212">
        <f t="shared" si="32"/>
        <v>0</v>
      </c>
      <c r="AM247" s="47">
        <f t="shared" si="33"/>
        <v>0</v>
      </c>
      <c r="AN247" s="47">
        <f t="shared" si="34"/>
        <v>0</v>
      </c>
      <c r="AO247" s="47">
        <f t="shared" si="35"/>
        <v>0</v>
      </c>
      <c r="AP247" s="1" t="str">
        <f t="shared" si="36"/>
        <v>B</v>
      </c>
    </row>
    <row r="248" spans="1:42" x14ac:dyDescent="0.15">
      <c r="A248" s="117">
        <v>239</v>
      </c>
      <c r="B248" s="358"/>
      <c r="C248" s="200"/>
      <c r="D248" s="200"/>
      <c r="E248" s="200"/>
      <c r="F248" s="200"/>
      <c r="G248" s="200"/>
      <c r="H248" s="201"/>
      <c r="I248" s="201"/>
      <c r="J248" s="201"/>
      <c r="K248" s="204"/>
      <c r="L248" s="201"/>
      <c r="M248" s="201"/>
      <c r="N248" s="195" t="str">
        <f>IF(M248&lt;&gt;"",VLOOKUP(M248,paramètres!$D$11:$E$14,2,FALSE),"")</f>
        <v/>
      </c>
      <c r="O248" s="193"/>
      <c r="P248" s="202"/>
      <c r="Q248" s="203"/>
      <c r="R248" s="202"/>
      <c r="S248" s="203"/>
      <c r="T248" s="195"/>
      <c r="U248" s="195"/>
      <c r="V248" s="195"/>
      <c r="W248" s="195"/>
      <c r="X248" s="195"/>
      <c r="Y248" s="195"/>
      <c r="Z248" s="195"/>
      <c r="AA248" s="212">
        <f t="shared" si="31"/>
        <v>0</v>
      </c>
      <c r="AB248" s="195"/>
      <c r="AC248" s="195"/>
      <c r="AD248" s="195"/>
      <c r="AE248" s="195"/>
      <c r="AF248" s="211">
        <f t="shared" si="30"/>
        <v>0</v>
      </c>
      <c r="AG248" s="195"/>
      <c r="AH248" s="195"/>
      <c r="AI248" s="195"/>
      <c r="AJ248" s="195"/>
      <c r="AK248" s="212">
        <f t="shared" si="32"/>
        <v>0</v>
      </c>
      <c r="AM248" s="47">
        <f t="shared" si="33"/>
        <v>0</v>
      </c>
      <c r="AN248" s="47">
        <f t="shared" si="34"/>
        <v>0</v>
      </c>
      <c r="AO248" s="47">
        <f t="shared" si="35"/>
        <v>0</v>
      </c>
      <c r="AP248" s="1" t="str">
        <f t="shared" si="36"/>
        <v>B</v>
      </c>
    </row>
    <row r="249" spans="1:42" x14ac:dyDescent="0.15">
      <c r="A249" s="117">
        <v>240</v>
      </c>
      <c r="B249" s="358"/>
      <c r="C249" s="200"/>
      <c r="D249" s="200"/>
      <c r="E249" s="200"/>
      <c r="F249" s="200"/>
      <c r="G249" s="200"/>
      <c r="H249" s="201"/>
      <c r="I249" s="201"/>
      <c r="J249" s="201"/>
      <c r="K249" s="204"/>
      <c r="L249" s="201"/>
      <c r="M249" s="201"/>
      <c r="N249" s="195" t="str">
        <f>IF(M249&lt;&gt;"",VLOOKUP(M249,paramètres!$D$11:$E$14,2,FALSE),"")</f>
        <v/>
      </c>
      <c r="O249" s="193"/>
      <c r="P249" s="202"/>
      <c r="Q249" s="203"/>
      <c r="R249" s="202"/>
      <c r="S249" s="203"/>
      <c r="T249" s="195"/>
      <c r="U249" s="195"/>
      <c r="V249" s="195"/>
      <c r="W249" s="195"/>
      <c r="X249" s="195"/>
      <c r="Y249" s="195"/>
      <c r="Z249" s="195"/>
      <c r="AA249" s="212">
        <f t="shared" si="31"/>
        <v>0</v>
      </c>
      <c r="AB249" s="195"/>
      <c r="AC249" s="195"/>
      <c r="AD249" s="195"/>
      <c r="AE249" s="195"/>
      <c r="AF249" s="211">
        <f t="shared" si="30"/>
        <v>0</v>
      </c>
      <c r="AG249" s="195"/>
      <c r="AH249" s="195"/>
      <c r="AI249" s="195"/>
      <c r="AJ249" s="195"/>
      <c r="AK249" s="212">
        <f t="shared" si="32"/>
        <v>0</v>
      </c>
      <c r="AM249" s="47">
        <f t="shared" si="33"/>
        <v>0</v>
      </c>
      <c r="AN249" s="47">
        <f t="shared" si="34"/>
        <v>0</v>
      </c>
      <c r="AO249" s="47">
        <f t="shared" si="35"/>
        <v>0</v>
      </c>
      <c r="AP249" s="1" t="str">
        <f t="shared" si="36"/>
        <v>B</v>
      </c>
    </row>
    <row r="250" spans="1:42" x14ac:dyDescent="0.15">
      <c r="A250" s="117">
        <v>241</v>
      </c>
      <c r="B250" s="358"/>
      <c r="C250" s="200"/>
      <c r="D250" s="200"/>
      <c r="E250" s="200"/>
      <c r="F250" s="200"/>
      <c r="G250" s="200"/>
      <c r="H250" s="201"/>
      <c r="I250" s="201"/>
      <c r="J250" s="201"/>
      <c r="K250" s="204"/>
      <c r="L250" s="201"/>
      <c r="M250" s="201"/>
      <c r="N250" s="195" t="str">
        <f>IF(M250&lt;&gt;"",VLOOKUP(M250,paramètres!$D$11:$E$14,2,FALSE),"")</f>
        <v/>
      </c>
      <c r="O250" s="193"/>
      <c r="P250" s="202"/>
      <c r="Q250" s="203"/>
      <c r="R250" s="202"/>
      <c r="S250" s="203"/>
      <c r="T250" s="195"/>
      <c r="U250" s="195"/>
      <c r="V250" s="195"/>
      <c r="W250" s="195"/>
      <c r="X250" s="195"/>
      <c r="Y250" s="195"/>
      <c r="Z250" s="195"/>
      <c r="AA250" s="212">
        <f t="shared" si="31"/>
        <v>0</v>
      </c>
      <c r="AB250" s="195"/>
      <c r="AC250" s="195"/>
      <c r="AD250" s="195"/>
      <c r="AE250" s="195"/>
      <c r="AF250" s="211">
        <f t="shared" si="30"/>
        <v>0</v>
      </c>
      <c r="AG250" s="195"/>
      <c r="AH250" s="195"/>
      <c r="AI250" s="195"/>
      <c r="AJ250" s="195"/>
      <c r="AK250" s="212">
        <f t="shared" si="32"/>
        <v>0</v>
      </c>
      <c r="AM250" s="47">
        <f t="shared" si="33"/>
        <v>0</v>
      </c>
      <c r="AN250" s="47">
        <f t="shared" si="34"/>
        <v>0</v>
      </c>
      <c r="AO250" s="47">
        <f t="shared" si="35"/>
        <v>0</v>
      </c>
      <c r="AP250" s="1" t="str">
        <f t="shared" si="36"/>
        <v>B</v>
      </c>
    </row>
    <row r="251" spans="1:42" x14ac:dyDescent="0.15">
      <c r="A251" s="117">
        <v>242</v>
      </c>
      <c r="B251" s="358"/>
      <c r="C251" s="200"/>
      <c r="D251" s="200"/>
      <c r="E251" s="200"/>
      <c r="F251" s="200"/>
      <c r="G251" s="200"/>
      <c r="H251" s="201"/>
      <c r="I251" s="201"/>
      <c r="J251" s="201"/>
      <c r="K251" s="204"/>
      <c r="L251" s="201"/>
      <c r="M251" s="201"/>
      <c r="N251" s="195" t="str">
        <f>IF(M251&lt;&gt;"",VLOOKUP(M251,paramètres!$D$11:$E$14,2,FALSE),"")</f>
        <v/>
      </c>
      <c r="O251" s="193"/>
      <c r="P251" s="202"/>
      <c r="Q251" s="203"/>
      <c r="R251" s="202"/>
      <c r="S251" s="203"/>
      <c r="T251" s="195"/>
      <c r="U251" s="195"/>
      <c r="V251" s="195"/>
      <c r="W251" s="195"/>
      <c r="X251" s="195"/>
      <c r="Y251" s="195"/>
      <c r="Z251" s="195"/>
      <c r="AA251" s="212">
        <f t="shared" si="31"/>
        <v>0</v>
      </c>
      <c r="AB251" s="195"/>
      <c r="AC251" s="195"/>
      <c r="AD251" s="195"/>
      <c r="AE251" s="195"/>
      <c r="AF251" s="211">
        <f t="shared" si="30"/>
        <v>0</v>
      </c>
      <c r="AG251" s="195"/>
      <c r="AH251" s="195"/>
      <c r="AI251" s="195"/>
      <c r="AJ251" s="195"/>
      <c r="AK251" s="212">
        <f t="shared" si="32"/>
        <v>0</v>
      </c>
      <c r="AM251" s="47">
        <f t="shared" si="33"/>
        <v>0</v>
      </c>
      <c r="AN251" s="47">
        <f t="shared" si="34"/>
        <v>0</v>
      </c>
      <c r="AO251" s="47">
        <f t="shared" si="35"/>
        <v>0</v>
      </c>
      <c r="AP251" s="1" t="str">
        <f t="shared" si="36"/>
        <v>B</v>
      </c>
    </row>
    <row r="252" spans="1:42" x14ac:dyDescent="0.15">
      <c r="A252" s="117">
        <v>243</v>
      </c>
      <c r="B252" s="358"/>
      <c r="C252" s="200"/>
      <c r="D252" s="200"/>
      <c r="E252" s="200"/>
      <c r="F252" s="200"/>
      <c r="G252" s="200"/>
      <c r="H252" s="201"/>
      <c r="I252" s="201"/>
      <c r="J252" s="201"/>
      <c r="K252" s="204"/>
      <c r="L252" s="201"/>
      <c r="M252" s="201"/>
      <c r="N252" s="195" t="str">
        <f>IF(M252&lt;&gt;"",VLOOKUP(M252,paramètres!$D$11:$E$14,2,FALSE),"")</f>
        <v/>
      </c>
      <c r="O252" s="193"/>
      <c r="P252" s="202"/>
      <c r="Q252" s="203"/>
      <c r="R252" s="202"/>
      <c r="S252" s="203"/>
      <c r="T252" s="195"/>
      <c r="U252" s="195"/>
      <c r="V252" s="195"/>
      <c r="W252" s="195"/>
      <c r="X252" s="195"/>
      <c r="Y252" s="195"/>
      <c r="Z252" s="195"/>
      <c r="AA252" s="212">
        <f t="shared" si="31"/>
        <v>0</v>
      </c>
      <c r="AB252" s="195"/>
      <c r="AC252" s="195"/>
      <c r="AD252" s="195"/>
      <c r="AE252" s="195"/>
      <c r="AF252" s="211">
        <f t="shared" si="30"/>
        <v>0</v>
      </c>
      <c r="AG252" s="195"/>
      <c r="AH252" s="195"/>
      <c r="AI252" s="195"/>
      <c r="AJ252" s="195"/>
      <c r="AK252" s="212">
        <f t="shared" si="32"/>
        <v>0</v>
      </c>
      <c r="AM252" s="47">
        <f t="shared" si="33"/>
        <v>0</v>
      </c>
      <c r="AN252" s="47">
        <f t="shared" si="34"/>
        <v>0</v>
      </c>
      <c r="AO252" s="47">
        <f t="shared" si="35"/>
        <v>0</v>
      </c>
      <c r="AP252" s="1" t="str">
        <f t="shared" si="36"/>
        <v>B</v>
      </c>
    </row>
    <row r="253" spans="1:42" x14ac:dyDescent="0.15">
      <c r="A253" s="117">
        <v>244</v>
      </c>
      <c r="B253" s="358"/>
      <c r="C253" s="200"/>
      <c r="D253" s="200"/>
      <c r="E253" s="200"/>
      <c r="F253" s="200"/>
      <c r="G253" s="200"/>
      <c r="H253" s="201"/>
      <c r="I253" s="201"/>
      <c r="J253" s="201"/>
      <c r="K253" s="204"/>
      <c r="L253" s="201"/>
      <c r="M253" s="201"/>
      <c r="N253" s="195" t="str">
        <f>IF(M253&lt;&gt;"",VLOOKUP(M253,paramètres!$D$11:$E$14,2,FALSE),"")</f>
        <v/>
      </c>
      <c r="O253" s="193"/>
      <c r="P253" s="202"/>
      <c r="Q253" s="203"/>
      <c r="R253" s="202"/>
      <c r="S253" s="203"/>
      <c r="T253" s="195"/>
      <c r="U253" s="195"/>
      <c r="V253" s="195"/>
      <c r="W253" s="195"/>
      <c r="X253" s="195"/>
      <c r="Y253" s="195"/>
      <c r="Z253" s="195"/>
      <c r="AA253" s="212">
        <f t="shared" si="31"/>
        <v>0</v>
      </c>
      <c r="AB253" s="195"/>
      <c r="AC253" s="195"/>
      <c r="AD253" s="195"/>
      <c r="AE253" s="195"/>
      <c r="AF253" s="211">
        <f t="shared" si="30"/>
        <v>0</v>
      </c>
      <c r="AG253" s="195"/>
      <c r="AH253" s="195"/>
      <c r="AI253" s="195"/>
      <c r="AJ253" s="195"/>
      <c r="AK253" s="212">
        <f t="shared" si="32"/>
        <v>0</v>
      </c>
      <c r="AM253" s="47">
        <f t="shared" si="33"/>
        <v>0</v>
      </c>
      <c r="AN253" s="47">
        <f t="shared" si="34"/>
        <v>0</v>
      </c>
      <c r="AO253" s="47">
        <f t="shared" si="35"/>
        <v>0</v>
      </c>
      <c r="AP253" s="1" t="str">
        <f t="shared" si="36"/>
        <v>B</v>
      </c>
    </row>
    <row r="254" spans="1:42" x14ac:dyDescent="0.15">
      <c r="A254" s="117">
        <v>245</v>
      </c>
      <c r="B254" s="358"/>
      <c r="C254" s="200"/>
      <c r="D254" s="200"/>
      <c r="E254" s="200"/>
      <c r="F254" s="200"/>
      <c r="G254" s="200"/>
      <c r="H254" s="201"/>
      <c r="I254" s="201"/>
      <c r="J254" s="201"/>
      <c r="K254" s="204"/>
      <c r="L254" s="201"/>
      <c r="M254" s="201"/>
      <c r="N254" s="195" t="str">
        <f>IF(M254&lt;&gt;"",VLOOKUP(M254,paramètres!$D$11:$E$14,2,FALSE),"")</f>
        <v/>
      </c>
      <c r="O254" s="193"/>
      <c r="P254" s="202"/>
      <c r="Q254" s="203"/>
      <c r="R254" s="202"/>
      <c r="S254" s="203"/>
      <c r="T254" s="195"/>
      <c r="U254" s="195"/>
      <c r="V254" s="195"/>
      <c r="W254" s="195"/>
      <c r="X254" s="195"/>
      <c r="Y254" s="195"/>
      <c r="Z254" s="195"/>
      <c r="AA254" s="212">
        <f t="shared" si="31"/>
        <v>0</v>
      </c>
      <c r="AB254" s="195"/>
      <c r="AC254" s="195"/>
      <c r="AD254" s="195"/>
      <c r="AE254" s="195"/>
      <c r="AF254" s="211">
        <f t="shared" si="30"/>
        <v>0</v>
      </c>
      <c r="AG254" s="195"/>
      <c r="AH254" s="195"/>
      <c r="AI254" s="195"/>
      <c r="AJ254" s="195"/>
      <c r="AK254" s="212">
        <f t="shared" si="32"/>
        <v>0</v>
      </c>
      <c r="AM254" s="47">
        <f t="shared" si="33"/>
        <v>0</v>
      </c>
      <c r="AN254" s="47">
        <f t="shared" si="34"/>
        <v>0</v>
      </c>
      <c r="AO254" s="47">
        <f t="shared" si="35"/>
        <v>0</v>
      </c>
      <c r="AP254" s="1" t="str">
        <f t="shared" si="36"/>
        <v>B</v>
      </c>
    </row>
    <row r="255" spans="1:42" x14ac:dyDescent="0.15">
      <c r="A255" s="117">
        <v>246</v>
      </c>
      <c r="B255" s="358"/>
      <c r="C255" s="200"/>
      <c r="D255" s="200"/>
      <c r="E255" s="200"/>
      <c r="F255" s="200"/>
      <c r="G255" s="200"/>
      <c r="H255" s="201"/>
      <c r="I255" s="201"/>
      <c r="J255" s="201"/>
      <c r="K255" s="204"/>
      <c r="L255" s="201"/>
      <c r="M255" s="201"/>
      <c r="N255" s="195" t="str">
        <f>IF(M255&lt;&gt;"",VLOOKUP(M255,paramètres!$D$11:$E$14,2,FALSE),"")</f>
        <v/>
      </c>
      <c r="O255" s="193"/>
      <c r="P255" s="202"/>
      <c r="Q255" s="203"/>
      <c r="R255" s="202"/>
      <c r="S255" s="203"/>
      <c r="T255" s="195"/>
      <c r="U255" s="195"/>
      <c r="V255" s="195"/>
      <c r="W255" s="195"/>
      <c r="X255" s="195"/>
      <c r="Y255" s="195"/>
      <c r="Z255" s="195"/>
      <c r="AA255" s="212">
        <f t="shared" si="31"/>
        <v>0</v>
      </c>
      <c r="AB255" s="195"/>
      <c r="AC255" s="195"/>
      <c r="AD255" s="195"/>
      <c r="AE255" s="195"/>
      <c r="AF255" s="211">
        <f t="shared" si="30"/>
        <v>0</v>
      </c>
      <c r="AG255" s="195"/>
      <c r="AH255" s="195"/>
      <c r="AI255" s="195"/>
      <c r="AJ255" s="195"/>
      <c r="AK255" s="212">
        <f t="shared" si="32"/>
        <v>0</v>
      </c>
      <c r="AM255" s="47">
        <f t="shared" si="33"/>
        <v>0</v>
      </c>
      <c r="AN255" s="47">
        <f t="shared" si="34"/>
        <v>0</v>
      </c>
      <c r="AO255" s="47">
        <f t="shared" si="35"/>
        <v>0</v>
      </c>
      <c r="AP255" s="1" t="str">
        <f t="shared" si="36"/>
        <v>B</v>
      </c>
    </row>
    <row r="256" spans="1:42" x14ac:dyDescent="0.15">
      <c r="A256" s="117">
        <v>247</v>
      </c>
      <c r="B256" s="358"/>
      <c r="C256" s="200"/>
      <c r="D256" s="200"/>
      <c r="E256" s="200"/>
      <c r="F256" s="200"/>
      <c r="G256" s="200"/>
      <c r="H256" s="201"/>
      <c r="I256" s="201"/>
      <c r="J256" s="201"/>
      <c r="K256" s="204"/>
      <c r="L256" s="201"/>
      <c r="M256" s="201"/>
      <c r="N256" s="195" t="str">
        <f>IF(M256&lt;&gt;"",VLOOKUP(M256,paramètres!$D$11:$E$14,2,FALSE),"")</f>
        <v/>
      </c>
      <c r="O256" s="193"/>
      <c r="P256" s="202"/>
      <c r="Q256" s="203"/>
      <c r="R256" s="202"/>
      <c r="S256" s="203"/>
      <c r="T256" s="195"/>
      <c r="U256" s="195"/>
      <c r="V256" s="195"/>
      <c r="W256" s="195"/>
      <c r="X256" s="195"/>
      <c r="Y256" s="195"/>
      <c r="Z256" s="195"/>
      <c r="AA256" s="212">
        <f t="shared" si="31"/>
        <v>0</v>
      </c>
      <c r="AB256" s="195"/>
      <c r="AC256" s="195"/>
      <c r="AD256" s="195"/>
      <c r="AE256" s="195"/>
      <c r="AF256" s="211">
        <f t="shared" si="30"/>
        <v>0</v>
      </c>
      <c r="AG256" s="195"/>
      <c r="AH256" s="195"/>
      <c r="AI256" s="195"/>
      <c r="AJ256" s="195"/>
      <c r="AK256" s="212">
        <f t="shared" si="32"/>
        <v>0</v>
      </c>
      <c r="AM256" s="47">
        <f t="shared" si="33"/>
        <v>0</v>
      </c>
      <c r="AN256" s="47">
        <f t="shared" si="34"/>
        <v>0</v>
      </c>
      <c r="AO256" s="47">
        <f t="shared" si="35"/>
        <v>0</v>
      </c>
      <c r="AP256" s="1" t="str">
        <f t="shared" si="36"/>
        <v>B</v>
      </c>
    </row>
    <row r="257" spans="1:42" x14ac:dyDescent="0.15">
      <c r="A257" s="117">
        <v>248</v>
      </c>
      <c r="B257" s="358"/>
      <c r="C257" s="200"/>
      <c r="D257" s="200"/>
      <c r="E257" s="200"/>
      <c r="F257" s="200"/>
      <c r="G257" s="200"/>
      <c r="H257" s="201"/>
      <c r="I257" s="201"/>
      <c r="J257" s="201"/>
      <c r="K257" s="204"/>
      <c r="L257" s="201"/>
      <c r="M257" s="201"/>
      <c r="N257" s="195" t="str">
        <f>IF(M257&lt;&gt;"",VLOOKUP(M257,paramètres!$D$11:$E$14,2,FALSE),"")</f>
        <v/>
      </c>
      <c r="O257" s="193"/>
      <c r="P257" s="202"/>
      <c r="Q257" s="203"/>
      <c r="R257" s="202"/>
      <c r="S257" s="203"/>
      <c r="T257" s="195"/>
      <c r="U257" s="195"/>
      <c r="V257" s="195"/>
      <c r="W257" s="195"/>
      <c r="X257" s="195"/>
      <c r="Y257" s="195"/>
      <c r="Z257" s="195"/>
      <c r="AA257" s="212">
        <f t="shared" si="31"/>
        <v>0</v>
      </c>
      <c r="AB257" s="195"/>
      <c r="AC257" s="195"/>
      <c r="AD257" s="195"/>
      <c r="AE257" s="195"/>
      <c r="AF257" s="211">
        <f t="shared" si="30"/>
        <v>0</v>
      </c>
      <c r="AG257" s="195"/>
      <c r="AH257" s="195"/>
      <c r="AI257" s="195"/>
      <c r="AJ257" s="195"/>
      <c r="AK257" s="212">
        <f t="shared" si="32"/>
        <v>0</v>
      </c>
      <c r="AM257" s="47">
        <f t="shared" si="33"/>
        <v>0</v>
      </c>
      <c r="AN257" s="47">
        <f t="shared" si="34"/>
        <v>0</v>
      </c>
      <c r="AO257" s="47">
        <f t="shared" si="35"/>
        <v>0</v>
      </c>
      <c r="AP257" s="1" t="str">
        <f t="shared" si="36"/>
        <v>B</v>
      </c>
    </row>
    <row r="258" spans="1:42" x14ac:dyDescent="0.15">
      <c r="A258" s="117">
        <v>249</v>
      </c>
      <c r="B258" s="358"/>
      <c r="C258" s="200"/>
      <c r="D258" s="200"/>
      <c r="E258" s="200"/>
      <c r="F258" s="200"/>
      <c r="G258" s="200"/>
      <c r="H258" s="201"/>
      <c r="I258" s="201"/>
      <c r="J258" s="201"/>
      <c r="K258" s="204"/>
      <c r="L258" s="201"/>
      <c r="M258" s="201"/>
      <c r="N258" s="195" t="str">
        <f>IF(M258&lt;&gt;"",VLOOKUP(M258,paramètres!$D$11:$E$14,2,FALSE),"")</f>
        <v/>
      </c>
      <c r="O258" s="193"/>
      <c r="P258" s="202"/>
      <c r="Q258" s="203"/>
      <c r="R258" s="202"/>
      <c r="S258" s="203"/>
      <c r="T258" s="195"/>
      <c r="U258" s="195"/>
      <c r="V258" s="195"/>
      <c r="W258" s="195"/>
      <c r="X258" s="195"/>
      <c r="Y258" s="195"/>
      <c r="Z258" s="195"/>
      <c r="AA258" s="212">
        <f t="shared" si="31"/>
        <v>0</v>
      </c>
      <c r="AB258" s="195"/>
      <c r="AC258" s="195"/>
      <c r="AD258" s="195"/>
      <c r="AE258" s="195"/>
      <c r="AF258" s="211">
        <f t="shared" si="30"/>
        <v>0</v>
      </c>
      <c r="AG258" s="195"/>
      <c r="AH258" s="195"/>
      <c r="AI258" s="195"/>
      <c r="AJ258" s="195"/>
      <c r="AK258" s="212">
        <f t="shared" si="32"/>
        <v>0</v>
      </c>
      <c r="AM258" s="47">
        <f t="shared" si="33"/>
        <v>0</v>
      </c>
      <c r="AN258" s="47">
        <f t="shared" si="34"/>
        <v>0</v>
      </c>
      <c r="AO258" s="47">
        <f t="shared" si="35"/>
        <v>0</v>
      </c>
      <c r="AP258" s="1" t="str">
        <f t="shared" si="36"/>
        <v>B</v>
      </c>
    </row>
    <row r="259" spans="1:42" x14ac:dyDescent="0.15">
      <c r="A259" s="117">
        <v>250</v>
      </c>
      <c r="B259" s="358"/>
      <c r="C259" s="200"/>
      <c r="D259" s="200"/>
      <c r="E259" s="200"/>
      <c r="F259" s="200"/>
      <c r="G259" s="200"/>
      <c r="H259" s="201"/>
      <c r="I259" s="201"/>
      <c r="J259" s="201"/>
      <c r="K259" s="204"/>
      <c r="L259" s="201"/>
      <c r="M259" s="201"/>
      <c r="N259" s="195" t="str">
        <f>IF(M259&lt;&gt;"",VLOOKUP(M259,paramètres!$D$11:$E$14,2,FALSE),"")</f>
        <v/>
      </c>
      <c r="O259" s="193"/>
      <c r="P259" s="202"/>
      <c r="Q259" s="203"/>
      <c r="R259" s="202"/>
      <c r="S259" s="203"/>
      <c r="T259" s="195"/>
      <c r="U259" s="195"/>
      <c r="V259" s="195"/>
      <c r="W259" s="195"/>
      <c r="X259" s="195"/>
      <c r="Y259" s="195"/>
      <c r="Z259" s="195"/>
      <c r="AA259" s="212">
        <f t="shared" si="31"/>
        <v>0</v>
      </c>
      <c r="AB259" s="195"/>
      <c r="AC259" s="195"/>
      <c r="AD259" s="195"/>
      <c r="AE259" s="195"/>
      <c r="AF259" s="211">
        <f t="shared" si="30"/>
        <v>0</v>
      </c>
      <c r="AG259" s="195"/>
      <c r="AH259" s="195"/>
      <c r="AI259" s="195"/>
      <c r="AJ259" s="195"/>
      <c r="AK259" s="212">
        <f t="shared" si="32"/>
        <v>0</v>
      </c>
      <c r="AM259" s="47">
        <f t="shared" si="33"/>
        <v>0</v>
      </c>
      <c r="AN259" s="47">
        <f t="shared" si="34"/>
        <v>0</v>
      </c>
      <c r="AO259" s="47">
        <f t="shared" si="35"/>
        <v>0</v>
      </c>
      <c r="AP259" s="1" t="str">
        <f t="shared" si="36"/>
        <v>B</v>
      </c>
    </row>
    <row r="260" spans="1:42" x14ac:dyDescent="0.15">
      <c r="A260" s="117">
        <v>251</v>
      </c>
      <c r="B260" s="358"/>
      <c r="C260" s="200"/>
      <c r="D260" s="200"/>
      <c r="E260" s="200"/>
      <c r="F260" s="200"/>
      <c r="G260" s="200"/>
      <c r="H260" s="201"/>
      <c r="I260" s="201"/>
      <c r="J260" s="201"/>
      <c r="K260" s="204"/>
      <c r="L260" s="201"/>
      <c r="M260" s="201"/>
      <c r="N260" s="195" t="str">
        <f>IF(M260&lt;&gt;"",VLOOKUP(M260,paramètres!$D$11:$E$14,2,FALSE),"")</f>
        <v/>
      </c>
      <c r="O260" s="193"/>
      <c r="P260" s="202"/>
      <c r="Q260" s="203"/>
      <c r="R260" s="202"/>
      <c r="S260" s="203"/>
      <c r="T260" s="195"/>
      <c r="U260" s="195"/>
      <c r="V260" s="195"/>
      <c r="W260" s="195"/>
      <c r="X260" s="195"/>
      <c r="Y260" s="195"/>
      <c r="Z260" s="195"/>
      <c r="AA260" s="212">
        <f t="shared" si="31"/>
        <v>0</v>
      </c>
      <c r="AB260" s="195"/>
      <c r="AC260" s="195"/>
      <c r="AD260" s="195"/>
      <c r="AE260" s="195"/>
      <c r="AF260" s="211">
        <f t="shared" si="30"/>
        <v>0</v>
      </c>
      <c r="AG260" s="195"/>
      <c r="AH260" s="195"/>
      <c r="AI260" s="195"/>
      <c r="AJ260" s="195"/>
      <c r="AK260" s="212">
        <f t="shared" si="32"/>
        <v>0</v>
      </c>
      <c r="AM260" s="47">
        <f t="shared" si="33"/>
        <v>0</v>
      </c>
      <c r="AN260" s="47">
        <f t="shared" si="34"/>
        <v>0</v>
      </c>
      <c r="AO260" s="47">
        <f t="shared" si="35"/>
        <v>0</v>
      </c>
      <c r="AP260" s="1" t="str">
        <f t="shared" si="36"/>
        <v>B</v>
      </c>
    </row>
    <row r="261" spans="1:42" x14ac:dyDescent="0.15">
      <c r="A261" s="117">
        <v>252</v>
      </c>
      <c r="B261" s="358"/>
      <c r="C261" s="200"/>
      <c r="D261" s="200"/>
      <c r="E261" s="200"/>
      <c r="F261" s="200"/>
      <c r="G261" s="200"/>
      <c r="H261" s="201"/>
      <c r="I261" s="201"/>
      <c r="J261" s="201"/>
      <c r="K261" s="204"/>
      <c r="L261" s="201"/>
      <c r="M261" s="201"/>
      <c r="N261" s="195" t="str">
        <f>IF(M261&lt;&gt;"",VLOOKUP(M261,paramètres!$D$11:$E$14,2,FALSE),"")</f>
        <v/>
      </c>
      <c r="O261" s="193"/>
      <c r="P261" s="202"/>
      <c r="Q261" s="203"/>
      <c r="R261" s="202"/>
      <c r="S261" s="203"/>
      <c r="T261" s="195"/>
      <c r="U261" s="195"/>
      <c r="V261" s="195"/>
      <c r="W261" s="195"/>
      <c r="X261" s="195"/>
      <c r="Y261" s="195"/>
      <c r="Z261" s="195"/>
      <c r="AA261" s="212">
        <f t="shared" si="31"/>
        <v>0</v>
      </c>
      <c r="AB261" s="195"/>
      <c r="AC261" s="195"/>
      <c r="AD261" s="195"/>
      <c r="AE261" s="195"/>
      <c r="AF261" s="211">
        <f t="shared" si="30"/>
        <v>0</v>
      </c>
      <c r="AG261" s="195"/>
      <c r="AH261" s="195"/>
      <c r="AI261" s="195"/>
      <c r="AJ261" s="195"/>
      <c r="AK261" s="212">
        <f t="shared" si="32"/>
        <v>0</v>
      </c>
      <c r="AM261" s="47">
        <f t="shared" si="33"/>
        <v>0</v>
      </c>
      <c r="AN261" s="47">
        <f t="shared" si="34"/>
        <v>0</v>
      </c>
      <c r="AO261" s="47">
        <f t="shared" si="35"/>
        <v>0</v>
      </c>
      <c r="AP261" s="1" t="str">
        <f t="shared" si="36"/>
        <v>B</v>
      </c>
    </row>
    <row r="262" spans="1:42" x14ac:dyDescent="0.15">
      <c r="A262" s="117">
        <v>253</v>
      </c>
      <c r="B262" s="358"/>
      <c r="C262" s="200"/>
      <c r="D262" s="200"/>
      <c r="E262" s="200"/>
      <c r="F262" s="200"/>
      <c r="G262" s="200"/>
      <c r="H262" s="201"/>
      <c r="I262" s="201"/>
      <c r="J262" s="201"/>
      <c r="K262" s="204"/>
      <c r="L262" s="201"/>
      <c r="M262" s="201"/>
      <c r="N262" s="195" t="str">
        <f>IF(M262&lt;&gt;"",VLOOKUP(M262,paramètres!$D$11:$E$14,2,FALSE),"")</f>
        <v/>
      </c>
      <c r="O262" s="193"/>
      <c r="P262" s="202"/>
      <c r="Q262" s="203"/>
      <c r="R262" s="202"/>
      <c r="S262" s="203"/>
      <c r="T262" s="195"/>
      <c r="U262" s="195"/>
      <c r="V262" s="195"/>
      <c r="W262" s="195"/>
      <c r="X262" s="195"/>
      <c r="Y262" s="195"/>
      <c r="Z262" s="195"/>
      <c r="AA262" s="212">
        <f t="shared" si="31"/>
        <v>0</v>
      </c>
      <c r="AB262" s="195"/>
      <c r="AC262" s="195"/>
      <c r="AD262" s="195"/>
      <c r="AE262" s="195"/>
      <c r="AF262" s="211">
        <f t="shared" si="30"/>
        <v>0</v>
      </c>
      <c r="AG262" s="195"/>
      <c r="AH262" s="195"/>
      <c r="AI262" s="195"/>
      <c r="AJ262" s="195"/>
      <c r="AK262" s="212">
        <f t="shared" si="32"/>
        <v>0</v>
      </c>
      <c r="AM262" s="47">
        <f t="shared" si="33"/>
        <v>0</v>
      </c>
      <c r="AN262" s="47">
        <f t="shared" si="34"/>
        <v>0</v>
      </c>
      <c r="AO262" s="47">
        <f t="shared" si="35"/>
        <v>0</v>
      </c>
      <c r="AP262" s="1" t="str">
        <f t="shared" si="36"/>
        <v>B</v>
      </c>
    </row>
    <row r="263" spans="1:42" x14ac:dyDescent="0.15">
      <c r="A263" s="117">
        <v>254</v>
      </c>
      <c r="B263" s="358"/>
      <c r="C263" s="200"/>
      <c r="D263" s="200"/>
      <c r="E263" s="200"/>
      <c r="F263" s="200"/>
      <c r="G263" s="200"/>
      <c r="H263" s="201"/>
      <c r="I263" s="201"/>
      <c r="J263" s="201"/>
      <c r="K263" s="204"/>
      <c r="L263" s="201"/>
      <c r="M263" s="201"/>
      <c r="N263" s="195" t="str">
        <f>IF(M263&lt;&gt;"",VLOOKUP(M263,paramètres!$D$11:$E$14,2,FALSE),"")</f>
        <v/>
      </c>
      <c r="O263" s="193"/>
      <c r="P263" s="202"/>
      <c r="Q263" s="203"/>
      <c r="R263" s="202"/>
      <c r="S263" s="203"/>
      <c r="T263" s="195"/>
      <c r="U263" s="195"/>
      <c r="V263" s="195"/>
      <c r="W263" s="195"/>
      <c r="X263" s="195"/>
      <c r="Y263" s="195"/>
      <c r="Z263" s="195"/>
      <c r="AA263" s="212">
        <f t="shared" si="31"/>
        <v>0</v>
      </c>
      <c r="AB263" s="195"/>
      <c r="AC263" s="195"/>
      <c r="AD263" s="195"/>
      <c r="AE263" s="195"/>
      <c r="AF263" s="211">
        <f t="shared" si="30"/>
        <v>0</v>
      </c>
      <c r="AG263" s="195"/>
      <c r="AH263" s="195"/>
      <c r="AI263" s="195"/>
      <c r="AJ263" s="195"/>
      <c r="AK263" s="212">
        <f t="shared" si="32"/>
        <v>0</v>
      </c>
      <c r="AM263" s="47">
        <f t="shared" si="33"/>
        <v>0</v>
      </c>
      <c r="AN263" s="47">
        <f t="shared" si="34"/>
        <v>0</v>
      </c>
      <c r="AO263" s="47">
        <f t="shared" si="35"/>
        <v>0</v>
      </c>
      <c r="AP263" s="1" t="str">
        <f t="shared" si="36"/>
        <v>B</v>
      </c>
    </row>
    <row r="264" spans="1:42" x14ac:dyDescent="0.15">
      <c r="A264" s="117">
        <v>255</v>
      </c>
      <c r="B264" s="358"/>
      <c r="C264" s="200"/>
      <c r="D264" s="200"/>
      <c r="E264" s="200"/>
      <c r="F264" s="200"/>
      <c r="G264" s="200"/>
      <c r="H264" s="201"/>
      <c r="I264" s="201"/>
      <c r="J264" s="201"/>
      <c r="K264" s="204"/>
      <c r="L264" s="201"/>
      <c r="M264" s="201"/>
      <c r="N264" s="195" t="str">
        <f>IF(M264&lt;&gt;"",VLOOKUP(M264,paramètres!$D$11:$E$14,2,FALSE),"")</f>
        <v/>
      </c>
      <c r="O264" s="193"/>
      <c r="P264" s="202"/>
      <c r="Q264" s="203"/>
      <c r="R264" s="202"/>
      <c r="S264" s="203"/>
      <c r="T264" s="195"/>
      <c r="U264" s="195"/>
      <c r="V264" s="195"/>
      <c r="W264" s="195"/>
      <c r="X264" s="195"/>
      <c r="Y264" s="195"/>
      <c r="Z264" s="195"/>
      <c r="AA264" s="212">
        <f t="shared" si="31"/>
        <v>0</v>
      </c>
      <c r="AB264" s="195"/>
      <c r="AC264" s="195"/>
      <c r="AD264" s="195"/>
      <c r="AE264" s="195"/>
      <c r="AF264" s="211">
        <f t="shared" si="30"/>
        <v>0</v>
      </c>
      <c r="AG264" s="195"/>
      <c r="AH264" s="195"/>
      <c r="AI264" s="195"/>
      <c r="AJ264" s="195"/>
      <c r="AK264" s="212">
        <f t="shared" si="32"/>
        <v>0</v>
      </c>
      <c r="AM264" s="47">
        <f t="shared" si="33"/>
        <v>0</v>
      </c>
      <c r="AN264" s="47">
        <f t="shared" si="34"/>
        <v>0</v>
      </c>
      <c r="AO264" s="47">
        <f t="shared" si="35"/>
        <v>0</v>
      </c>
      <c r="AP264" s="1" t="str">
        <f t="shared" si="36"/>
        <v>B</v>
      </c>
    </row>
    <row r="265" spans="1:42" x14ac:dyDescent="0.15">
      <c r="A265" s="117">
        <v>256</v>
      </c>
      <c r="B265" s="358"/>
      <c r="C265" s="200"/>
      <c r="D265" s="200"/>
      <c r="E265" s="200"/>
      <c r="F265" s="200"/>
      <c r="G265" s="200"/>
      <c r="H265" s="201"/>
      <c r="I265" s="201"/>
      <c r="J265" s="201"/>
      <c r="K265" s="204"/>
      <c r="L265" s="201"/>
      <c r="M265" s="201"/>
      <c r="N265" s="195" t="str">
        <f>IF(M265&lt;&gt;"",VLOOKUP(M265,paramètres!$D$11:$E$14,2,FALSE),"")</f>
        <v/>
      </c>
      <c r="O265" s="193"/>
      <c r="P265" s="202"/>
      <c r="Q265" s="203"/>
      <c r="R265" s="202"/>
      <c r="S265" s="203"/>
      <c r="T265" s="195"/>
      <c r="U265" s="195"/>
      <c r="V265" s="195"/>
      <c r="W265" s="195"/>
      <c r="X265" s="195"/>
      <c r="Y265" s="195"/>
      <c r="Z265" s="195"/>
      <c r="AA265" s="212">
        <f t="shared" si="31"/>
        <v>0</v>
      </c>
      <c r="AB265" s="195"/>
      <c r="AC265" s="195"/>
      <c r="AD265" s="195"/>
      <c r="AE265" s="195"/>
      <c r="AF265" s="211">
        <f t="shared" si="30"/>
        <v>0</v>
      </c>
      <c r="AG265" s="195"/>
      <c r="AH265" s="195"/>
      <c r="AI265" s="195"/>
      <c r="AJ265" s="195"/>
      <c r="AK265" s="212">
        <f t="shared" si="32"/>
        <v>0</v>
      </c>
      <c r="AM265" s="47">
        <f t="shared" si="33"/>
        <v>0</v>
      </c>
      <c r="AN265" s="47">
        <f t="shared" si="34"/>
        <v>0</v>
      </c>
      <c r="AO265" s="47">
        <f t="shared" si="35"/>
        <v>0</v>
      </c>
      <c r="AP265" s="1" t="str">
        <f t="shared" si="36"/>
        <v>B</v>
      </c>
    </row>
    <row r="266" spans="1:42" x14ac:dyDescent="0.15">
      <c r="A266" s="117">
        <v>257</v>
      </c>
      <c r="B266" s="358"/>
      <c r="C266" s="200"/>
      <c r="D266" s="200"/>
      <c r="E266" s="200"/>
      <c r="F266" s="200"/>
      <c r="G266" s="200"/>
      <c r="H266" s="201"/>
      <c r="I266" s="201"/>
      <c r="J266" s="201"/>
      <c r="K266" s="204"/>
      <c r="L266" s="201"/>
      <c r="M266" s="201"/>
      <c r="N266" s="195" t="str">
        <f>IF(M266&lt;&gt;"",VLOOKUP(M266,paramètres!$D$11:$E$14,2,FALSE),"")</f>
        <v/>
      </c>
      <c r="O266" s="193"/>
      <c r="P266" s="202"/>
      <c r="Q266" s="203"/>
      <c r="R266" s="202"/>
      <c r="S266" s="203"/>
      <c r="T266" s="195"/>
      <c r="U266" s="195"/>
      <c r="V266" s="195"/>
      <c r="W266" s="195"/>
      <c r="X266" s="195"/>
      <c r="Y266" s="195"/>
      <c r="Z266" s="195"/>
      <c r="AA266" s="212">
        <f t="shared" si="31"/>
        <v>0</v>
      </c>
      <c r="AB266" s="195"/>
      <c r="AC266" s="195"/>
      <c r="AD266" s="195"/>
      <c r="AE266" s="195"/>
      <c r="AF266" s="211">
        <f t="shared" si="30"/>
        <v>0</v>
      </c>
      <c r="AG266" s="195"/>
      <c r="AH266" s="195"/>
      <c r="AI266" s="195"/>
      <c r="AJ266" s="195"/>
      <c r="AK266" s="212">
        <f t="shared" si="32"/>
        <v>0</v>
      </c>
      <c r="AM266" s="47">
        <f t="shared" si="33"/>
        <v>0</v>
      </c>
      <c r="AN266" s="47">
        <f t="shared" si="34"/>
        <v>0</v>
      </c>
      <c r="AO266" s="47">
        <f t="shared" si="35"/>
        <v>0</v>
      </c>
      <c r="AP266" s="1" t="str">
        <f t="shared" si="36"/>
        <v>B</v>
      </c>
    </row>
    <row r="267" spans="1:42" x14ac:dyDescent="0.15">
      <c r="A267" s="117">
        <v>258</v>
      </c>
      <c r="B267" s="358"/>
      <c r="C267" s="200"/>
      <c r="D267" s="200"/>
      <c r="E267" s="200"/>
      <c r="F267" s="200"/>
      <c r="G267" s="200"/>
      <c r="H267" s="201"/>
      <c r="I267" s="201"/>
      <c r="J267" s="201"/>
      <c r="K267" s="204"/>
      <c r="L267" s="201"/>
      <c r="M267" s="201"/>
      <c r="N267" s="195" t="str">
        <f>IF(M267&lt;&gt;"",VLOOKUP(M267,paramètres!$D$11:$E$14,2,FALSE),"")</f>
        <v/>
      </c>
      <c r="O267" s="193"/>
      <c r="P267" s="202"/>
      <c r="Q267" s="203"/>
      <c r="R267" s="202"/>
      <c r="S267" s="203"/>
      <c r="T267" s="195"/>
      <c r="U267" s="195"/>
      <c r="V267" s="195"/>
      <c r="W267" s="195"/>
      <c r="X267" s="195"/>
      <c r="Y267" s="195"/>
      <c r="Z267" s="195"/>
      <c r="AA267" s="212">
        <f t="shared" si="31"/>
        <v>0</v>
      </c>
      <c r="AB267" s="195"/>
      <c r="AC267" s="195"/>
      <c r="AD267" s="195"/>
      <c r="AE267" s="195"/>
      <c r="AF267" s="211">
        <f t="shared" ref="AF267:AF330" si="37">AB267+AC267+AD267+AE267</f>
        <v>0</v>
      </c>
      <c r="AG267" s="195"/>
      <c r="AH267" s="195"/>
      <c r="AI267" s="195"/>
      <c r="AJ267" s="195"/>
      <c r="AK267" s="212">
        <f t="shared" si="32"/>
        <v>0</v>
      </c>
      <c r="AM267" s="47">
        <f t="shared" si="33"/>
        <v>0</v>
      </c>
      <c r="AN267" s="47">
        <f t="shared" si="34"/>
        <v>0</v>
      </c>
      <c r="AO267" s="47">
        <f t="shared" si="35"/>
        <v>0</v>
      </c>
      <c r="AP267" s="1" t="str">
        <f t="shared" si="36"/>
        <v>B</v>
      </c>
    </row>
    <row r="268" spans="1:42" x14ac:dyDescent="0.15">
      <c r="A268" s="117">
        <v>259</v>
      </c>
      <c r="B268" s="358"/>
      <c r="C268" s="200"/>
      <c r="D268" s="200"/>
      <c r="E268" s="200"/>
      <c r="F268" s="200"/>
      <c r="G268" s="200"/>
      <c r="H268" s="201"/>
      <c r="I268" s="201"/>
      <c r="J268" s="201"/>
      <c r="K268" s="204"/>
      <c r="L268" s="201"/>
      <c r="M268" s="201"/>
      <c r="N268" s="195" t="str">
        <f>IF(M268&lt;&gt;"",VLOOKUP(M268,paramètres!$D$11:$E$14,2,FALSE),"")</f>
        <v/>
      </c>
      <c r="O268" s="193"/>
      <c r="P268" s="202"/>
      <c r="Q268" s="203"/>
      <c r="R268" s="202"/>
      <c r="S268" s="203"/>
      <c r="T268" s="195"/>
      <c r="U268" s="195"/>
      <c r="V268" s="195"/>
      <c r="W268" s="195"/>
      <c r="X268" s="195"/>
      <c r="Y268" s="195"/>
      <c r="Z268" s="195"/>
      <c r="AA268" s="212">
        <f t="shared" si="31"/>
        <v>0</v>
      </c>
      <c r="AB268" s="195"/>
      <c r="AC268" s="195"/>
      <c r="AD268" s="195"/>
      <c r="AE268" s="195"/>
      <c r="AF268" s="211">
        <f t="shared" si="37"/>
        <v>0</v>
      </c>
      <c r="AG268" s="195"/>
      <c r="AH268" s="195"/>
      <c r="AI268" s="195"/>
      <c r="AJ268" s="195"/>
      <c r="AK268" s="212">
        <f t="shared" si="32"/>
        <v>0</v>
      </c>
      <c r="AM268" s="47">
        <f t="shared" si="33"/>
        <v>0</v>
      </c>
      <c r="AN268" s="47">
        <f t="shared" si="34"/>
        <v>0</v>
      </c>
      <c r="AO268" s="47">
        <f t="shared" si="35"/>
        <v>0</v>
      </c>
      <c r="AP268" s="1" t="str">
        <f t="shared" si="36"/>
        <v>B</v>
      </c>
    </row>
    <row r="269" spans="1:42" x14ac:dyDescent="0.15">
      <c r="A269" s="117">
        <v>260</v>
      </c>
      <c r="B269" s="358"/>
      <c r="C269" s="200"/>
      <c r="D269" s="200"/>
      <c r="E269" s="200"/>
      <c r="F269" s="200"/>
      <c r="G269" s="200"/>
      <c r="H269" s="201"/>
      <c r="I269" s="201"/>
      <c r="J269" s="201"/>
      <c r="K269" s="204"/>
      <c r="L269" s="201"/>
      <c r="M269" s="201"/>
      <c r="N269" s="195" t="str">
        <f>IF(M269&lt;&gt;"",VLOOKUP(M269,paramètres!$D$11:$E$14,2,FALSE),"")</f>
        <v/>
      </c>
      <c r="O269" s="193"/>
      <c r="P269" s="202"/>
      <c r="Q269" s="203"/>
      <c r="R269" s="202"/>
      <c r="S269" s="203"/>
      <c r="T269" s="195"/>
      <c r="U269" s="195"/>
      <c r="V269" s="195"/>
      <c r="W269" s="195"/>
      <c r="X269" s="195"/>
      <c r="Y269" s="195"/>
      <c r="Z269" s="195"/>
      <c r="AA269" s="212">
        <f t="shared" si="31"/>
        <v>0</v>
      </c>
      <c r="AB269" s="195"/>
      <c r="AC269" s="195"/>
      <c r="AD269" s="195"/>
      <c r="AE269" s="195"/>
      <c r="AF269" s="211">
        <f t="shared" si="37"/>
        <v>0</v>
      </c>
      <c r="AG269" s="195"/>
      <c r="AH269" s="195"/>
      <c r="AI269" s="195"/>
      <c r="AJ269" s="195"/>
      <c r="AK269" s="212">
        <f t="shared" si="32"/>
        <v>0</v>
      </c>
      <c r="AM269" s="47">
        <f t="shared" si="33"/>
        <v>0</v>
      </c>
      <c r="AN269" s="47">
        <f t="shared" si="34"/>
        <v>0</v>
      </c>
      <c r="AO269" s="47">
        <f t="shared" si="35"/>
        <v>0</v>
      </c>
      <c r="AP269" s="1" t="str">
        <f t="shared" si="36"/>
        <v>B</v>
      </c>
    </row>
    <row r="270" spans="1:42" x14ac:dyDescent="0.15">
      <c r="A270" s="117">
        <v>261</v>
      </c>
      <c r="B270" s="358"/>
      <c r="C270" s="200"/>
      <c r="D270" s="200"/>
      <c r="E270" s="200"/>
      <c r="F270" s="200"/>
      <c r="G270" s="200"/>
      <c r="H270" s="201"/>
      <c r="I270" s="201"/>
      <c r="J270" s="201"/>
      <c r="K270" s="204"/>
      <c r="L270" s="201"/>
      <c r="M270" s="201"/>
      <c r="N270" s="195" t="str">
        <f>IF(M270&lt;&gt;"",VLOOKUP(M270,paramètres!$D$11:$E$14,2,FALSE),"")</f>
        <v/>
      </c>
      <c r="O270" s="193"/>
      <c r="P270" s="202"/>
      <c r="Q270" s="203"/>
      <c r="R270" s="202"/>
      <c r="S270" s="203"/>
      <c r="T270" s="195"/>
      <c r="U270" s="195"/>
      <c r="V270" s="195"/>
      <c r="W270" s="195"/>
      <c r="X270" s="195"/>
      <c r="Y270" s="195"/>
      <c r="Z270" s="195"/>
      <c r="AA270" s="212">
        <f t="shared" si="31"/>
        <v>0</v>
      </c>
      <c r="AB270" s="195"/>
      <c r="AC270" s="195"/>
      <c r="AD270" s="195"/>
      <c r="AE270" s="195"/>
      <c r="AF270" s="211">
        <f t="shared" si="37"/>
        <v>0</v>
      </c>
      <c r="AG270" s="195"/>
      <c r="AH270" s="195"/>
      <c r="AI270" s="195"/>
      <c r="AJ270" s="195"/>
      <c r="AK270" s="212">
        <f t="shared" si="32"/>
        <v>0</v>
      </c>
      <c r="AM270" s="47">
        <f t="shared" si="33"/>
        <v>0</v>
      </c>
      <c r="AN270" s="47">
        <f t="shared" si="34"/>
        <v>0</v>
      </c>
      <c r="AO270" s="47">
        <f t="shared" si="35"/>
        <v>0</v>
      </c>
      <c r="AP270" s="1" t="str">
        <f t="shared" si="36"/>
        <v>B</v>
      </c>
    </row>
    <row r="271" spans="1:42" x14ac:dyDescent="0.15">
      <c r="A271" s="117">
        <v>262</v>
      </c>
      <c r="B271" s="358"/>
      <c r="C271" s="200"/>
      <c r="D271" s="200"/>
      <c r="E271" s="200"/>
      <c r="F271" s="200"/>
      <c r="G271" s="200"/>
      <c r="H271" s="201"/>
      <c r="I271" s="201"/>
      <c r="J271" s="201"/>
      <c r="K271" s="204"/>
      <c r="L271" s="201"/>
      <c r="M271" s="201"/>
      <c r="N271" s="195" t="str">
        <f>IF(M271&lt;&gt;"",VLOOKUP(M271,paramètres!$D$11:$E$14,2,FALSE),"")</f>
        <v/>
      </c>
      <c r="O271" s="193"/>
      <c r="P271" s="202"/>
      <c r="Q271" s="203"/>
      <c r="R271" s="202"/>
      <c r="S271" s="203"/>
      <c r="T271" s="195"/>
      <c r="U271" s="195"/>
      <c r="V271" s="195"/>
      <c r="W271" s="195"/>
      <c r="X271" s="195"/>
      <c r="Y271" s="195"/>
      <c r="Z271" s="195"/>
      <c r="AA271" s="212">
        <f t="shared" si="31"/>
        <v>0</v>
      </c>
      <c r="AB271" s="195"/>
      <c r="AC271" s="195"/>
      <c r="AD271" s="195"/>
      <c r="AE271" s="195"/>
      <c r="AF271" s="211">
        <f t="shared" si="37"/>
        <v>0</v>
      </c>
      <c r="AG271" s="195"/>
      <c r="AH271" s="195"/>
      <c r="AI271" s="195"/>
      <c r="AJ271" s="195"/>
      <c r="AK271" s="212">
        <f t="shared" si="32"/>
        <v>0</v>
      </c>
      <c r="AM271" s="47">
        <f t="shared" si="33"/>
        <v>0</v>
      </c>
      <c r="AN271" s="47">
        <f t="shared" si="34"/>
        <v>0</v>
      </c>
      <c r="AO271" s="47">
        <f t="shared" si="35"/>
        <v>0</v>
      </c>
      <c r="AP271" s="1" t="str">
        <f t="shared" si="36"/>
        <v>B</v>
      </c>
    </row>
    <row r="272" spans="1:42" x14ac:dyDescent="0.15">
      <c r="A272" s="117">
        <v>263</v>
      </c>
      <c r="B272" s="358"/>
      <c r="C272" s="200"/>
      <c r="D272" s="200"/>
      <c r="E272" s="200"/>
      <c r="F272" s="200"/>
      <c r="G272" s="200"/>
      <c r="H272" s="201"/>
      <c r="I272" s="201"/>
      <c r="J272" s="201"/>
      <c r="K272" s="204"/>
      <c r="L272" s="201"/>
      <c r="M272" s="201"/>
      <c r="N272" s="195" t="str">
        <f>IF(M272&lt;&gt;"",VLOOKUP(M272,paramètres!$D$11:$E$14,2,FALSE),"")</f>
        <v/>
      </c>
      <c r="O272" s="193"/>
      <c r="P272" s="202"/>
      <c r="Q272" s="203"/>
      <c r="R272" s="202"/>
      <c r="S272" s="203"/>
      <c r="T272" s="195"/>
      <c r="U272" s="195"/>
      <c r="V272" s="195"/>
      <c r="W272" s="195"/>
      <c r="X272" s="195"/>
      <c r="Y272" s="195"/>
      <c r="Z272" s="195"/>
      <c r="AA272" s="212">
        <f t="shared" si="31"/>
        <v>0</v>
      </c>
      <c r="AB272" s="195"/>
      <c r="AC272" s="195"/>
      <c r="AD272" s="195"/>
      <c r="AE272" s="195"/>
      <c r="AF272" s="211">
        <f t="shared" si="37"/>
        <v>0</v>
      </c>
      <c r="AG272" s="195"/>
      <c r="AH272" s="195"/>
      <c r="AI272" s="195"/>
      <c r="AJ272" s="195"/>
      <c r="AK272" s="212">
        <f t="shared" si="32"/>
        <v>0</v>
      </c>
      <c r="AM272" s="47">
        <f t="shared" si="33"/>
        <v>0</v>
      </c>
      <c r="AN272" s="47">
        <f t="shared" si="34"/>
        <v>0</v>
      </c>
      <c r="AO272" s="47">
        <f t="shared" si="35"/>
        <v>0</v>
      </c>
      <c r="AP272" s="1" t="str">
        <f t="shared" si="36"/>
        <v>B</v>
      </c>
    </row>
    <row r="273" spans="1:42" x14ac:dyDescent="0.15">
      <c r="A273" s="117">
        <v>264</v>
      </c>
      <c r="B273" s="358"/>
      <c r="C273" s="200"/>
      <c r="D273" s="200"/>
      <c r="E273" s="200"/>
      <c r="F273" s="200"/>
      <c r="G273" s="200"/>
      <c r="H273" s="201"/>
      <c r="I273" s="201"/>
      <c r="J273" s="201"/>
      <c r="K273" s="204"/>
      <c r="L273" s="201"/>
      <c r="M273" s="201"/>
      <c r="N273" s="195" t="str">
        <f>IF(M273&lt;&gt;"",VLOOKUP(M273,paramètres!$D$11:$E$14,2,FALSE),"")</f>
        <v/>
      </c>
      <c r="O273" s="193"/>
      <c r="P273" s="202"/>
      <c r="Q273" s="203"/>
      <c r="R273" s="202"/>
      <c r="S273" s="203"/>
      <c r="T273" s="195"/>
      <c r="U273" s="195"/>
      <c r="V273" s="195"/>
      <c r="W273" s="195"/>
      <c r="X273" s="195"/>
      <c r="Y273" s="195"/>
      <c r="Z273" s="195"/>
      <c r="AA273" s="212">
        <f t="shared" ref="AA273:AA336" si="38">T273+U273+V273+W273+X273+Y273+Z273</f>
        <v>0</v>
      </c>
      <c r="AB273" s="195"/>
      <c r="AC273" s="195"/>
      <c r="AD273" s="195"/>
      <c r="AE273" s="195"/>
      <c r="AF273" s="211">
        <f t="shared" si="37"/>
        <v>0</v>
      </c>
      <c r="AG273" s="195"/>
      <c r="AH273" s="195"/>
      <c r="AI273" s="195"/>
      <c r="AJ273" s="195"/>
      <c r="AK273" s="212">
        <f t="shared" ref="AK273:AK336" si="39">AG273+AH273+AI273+AJ273</f>
        <v>0</v>
      </c>
      <c r="AM273" s="47">
        <f t="shared" ref="AM273:AM336" si="40">(AK273+Z273+Y273+T273)</f>
        <v>0</v>
      </c>
      <c r="AN273" s="47">
        <f t="shared" ref="AN273:AN336" si="41">(AK273+Z273+Y273+T273)/12</f>
        <v>0</v>
      </c>
      <c r="AO273" s="47">
        <f t="shared" ref="AO273:AO336" si="42">IF(AN273&lt;&gt;0,1,0)</f>
        <v>0</v>
      </c>
      <c r="AP273" s="1" t="str">
        <f t="shared" ref="AP273:AP336" si="43">IF(AN273&gt;=1000000,"A","B")</f>
        <v>B</v>
      </c>
    </row>
    <row r="274" spans="1:42" x14ac:dyDescent="0.15">
      <c r="A274" s="117">
        <v>265</v>
      </c>
      <c r="B274" s="358"/>
      <c r="C274" s="200"/>
      <c r="D274" s="200"/>
      <c r="E274" s="200"/>
      <c r="F274" s="200"/>
      <c r="G274" s="200"/>
      <c r="H274" s="201"/>
      <c r="I274" s="201"/>
      <c r="J274" s="201"/>
      <c r="K274" s="204"/>
      <c r="L274" s="201"/>
      <c r="M274" s="201"/>
      <c r="N274" s="195" t="str">
        <f>IF(M274&lt;&gt;"",VLOOKUP(M274,paramètres!$D$11:$E$14,2,FALSE),"")</f>
        <v/>
      </c>
      <c r="O274" s="193"/>
      <c r="P274" s="202"/>
      <c r="Q274" s="203"/>
      <c r="R274" s="202"/>
      <c r="S274" s="203"/>
      <c r="T274" s="195"/>
      <c r="U274" s="195"/>
      <c r="V274" s="195"/>
      <c r="W274" s="195"/>
      <c r="X274" s="195"/>
      <c r="Y274" s="195"/>
      <c r="Z274" s="195"/>
      <c r="AA274" s="212">
        <f t="shared" si="38"/>
        <v>0</v>
      </c>
      <c r="AB274" s="195"/>
      <c r="AC274" s="195"/>
      <c r="AD274" s="195"/>
      <c r="AE274" s="195"/>
      <c r="AF274" s="211">
        <f t="shared" si="37"/>
        <v>0</v>
      </c>
      <c r="AG274" s="195"/>
      <c r="AH274" s="195"/>
      <c r="AI274" s="195"/>
      <c r="AJ274" s="195"/>
      <c r="AK274" s="212">
        <f t="shared" si="39"/>
        <v>0</v>
      </c>
      <c r="AM274" s="47">
        <f t="shared" si="40"/>
        <v>0</v>
      </c>
      <c r="AN274" s="47">
        <f t="shared" si="41"/>
        <v>0</v>
      </c>
      <c r="AO274" s="47">
        <f t="shared" si="42"/>
        <v>0</v>
      </c>
      <c r="AP274" s="1" t="str">
        <f t="shared" si="43"/>
        <v>B</v>
      </c>
    </row>
    <row r="275" spans="1:42" x14ac:dyDescent="0.15">
      <c r="A275" s="117">
        <v>266</v>
      </c>
      <c r="B275" s="358"/>
      <c r="C275" s="200"/>
      <c r="D275" s="200"/>
      <c r="E275" s="200"/>
      <c r="F275" s="200"/>
      <c r="G275" s="200"/>
      <c r="H275" s="201"/>
      <c r="I275" s="201"/>
      <c r="J275" s="201"/>
      <c r="K275" s="204"/>
      <c r="L275" s="201"/>
      <c r="M275" s="201"/>
      <c r="N275" s="195" t="str">
        <f>IF(M275&lt;&gt;"",VLOOKUP(M275,paramètres!$D$11:$E$14,2,FALSE),"")</f>
        <v/>
      </c>
      <c r="O275" s="193"/>
      <c r="P275" s="202"/>
      <c r="Q275" s="203"/>
      <c r="R275" s="202"/>
      <c r="S275" s="203"/>
      <c r="T275" s="195"/>
      <c r="U275" s="195"/>
      <c r="V275" s="195"/>
      <c r="W275" s="195"/>
      <c r="X275" s="195"/>
      <c r="Y275" s="195"/>
      <c r="Z275" s="195"/>
      <c r="AA275" s="212">
        <f t="shared" si="38"/>
        <v>0</v>
      </c>
      <c r="AB275" s="195"/>
      <c r="AC275" s="195"/>
      <c r="AD275" s="195"/>
      <c r="AE275" s="195"/>
      <c r="AF275" s="211">
        <f t="shared" si="37"/>
        <v>0</v>
      </c>
      <c r="AG275" s="195"/>
      <c r="AH275" s="195"/>
      <c r="AI275" s="195"/>
      <c r="AJ275" s="195"/>
      <c r="AK275" s="212">
        <f t="shared" si="39"/>
        <v>0</v>
      </c>
      <c r="AM275" s="47">
        <f t="shared" si="40"/>
        <v>0</v>
      </c>
      <c r="AN275" s="47">
        <f t="shared" si="41"/>
        <v>0</v>
      </c>
      <c r="AO275" s="47">
        <f t="shared" si="42"/>
        <v>0</v>
      </c>
      <c r="AP275" s="1" t="str">
        <f t="shared" si="43"/>
        <v>B</v>
      </c>
    </row>
    <row r="276" spans="1:42" x14ac:dyDescent="0.15">
      <c r="A276" s="117">
        <v>267</v>
      </c>
      <c r="B276" s="358"/>
      <c r="C276" s="200"/>
      <c r="D276" s="200"/>
      <c r="E276" s="200"/>
      <c r="F276" s="200"/>
      <c r="G276" s="200"/>
      <c r="H276" s="201"/>
      <c r="I276" s="201"/>
      <c r="J276" s="201"/>
      <c r="K276" s="204"/>
      <c r="L276" s="201"/>
      <c r="M276" s="201"/>
      <c r="N276" s="195" t="str">
        <f>IF(M276&lt;&gt;"",VLOOKUP(M276,paramètres!$D$11:$E$14,2,FALSE),"")</f>
        <v/>
      </c>
      <c r="O276" s="193"/>
      <c r="P276" s="202"/>
      <c r="Q276" s="203"/>
      <c r="R276" s="202"/>
      <c r="S276" s="203"/>
      <c r="T276" s="195"/>
      <c r="U276" s="195"/>
      <c r="V276" s="195"/>
      <c r="W276" s="195"/>
      <c r="X276" s="195"/>
      <c r="Y276" s="195"/>
      <c r="Z276" s="195"/>
      <c r="AA276" s="212">
        <f t="shared" si="38"/>
        <v>0</v>
      </c>
      <c r="AB276" s="195"/>
      <c r="AC276" s="195"/>
      <c r="AD276" s="195"/>
      <c r="AE276" s="195"/>
      <c r="AF276" s="211">
        <f t="shared" si="37"/>
        <v>0</v>
      </c>
      <c r="AG276" s="195"/>
      <c r="AH276" s="195"/>
      <c r="AI276" s="195"/>
      <c r="AJ276" s="195"/>
      <c r="AK276" s="212">
        <f t="shared" si="39"/>
        <v>0</v>
      </c>
      <c r="AM276" s="47">
        <f t="shared" si="40"/>
        <v>0</v>
      </c>
      <c r="AN276" s="47">
        <f t="shared" si="41"/>
        <v>0</v>
      </c>
      <c r="AO276" s="47">
        <f t="shared" si="42"/>
        <v>0</v>
      </c>
      <c r="AP276" s="1" t="str">
        <f t="shared" si="43"/>
        <v>B</v>
      </c>
    </row>
    <row r="277" spans="1:42" x14ac:dyDescent="0.15">
      <c r="A277" s="117">
        <v>268</v>
      </c>
      <c r="B277" s="358"/>
      <c r="C277" s="200"/>
      <c r="D277" s="200"/>
      <c r="E277" s="200"/>
      <c r="F277" s="200"/>
      <c r="G277" s="200"/>
      <c r="H277" s="201"/>
      <c r="I277" s="201"/>
      <c r="J277" s="201"/>
      <c r="K277" s="204"/>
      <c r="L277" s="201"/>
      <c r="M277" s="201"/>
      <c r="N277" s="195" t="str">
        <f>IF(M277&lt;&gt;"",VLOOKUP(M277,paramètres!$D$11:$E$14,2,FALSE),"")</f>
        <v/>
      </c>
      <c r="O277" s="193"/>
      <c r="P277" s="202"/>
      <c r="Q277" s="203"/>
      <c r="R277" s="202"/>
      <c r="S277" s="203"/>
      <c r="T277" s="195"/>
      <c r="U277" s="195"/>
      <c r="V277" s="195"/>
      <c r="W277" s="195"/>
      <c r="X277" s="195"/>
      <c r="Y277" s="195"/>
      <c r="Z277" s="195"/>
      <c r="AA277" s="212">
        <f t="shared" si="38"/>
        <v>0</v>
      </c>
      <c r="AB277" s="195"/>
      <c r="AC277" s="195"/>
      <c r="AD277" s="195"/>
      <c r="AE277" s="195"/>
      <c r="AF277" s="211">
        <f t="shared" si="37"/>
        <v>0</v>
      </c>
      <c r="AG277" s="195"/>
      <c r="AH277" s="195"/>
      <c r="AI277" s="195"/>
      <c r="AJ277" s="195"/>
      <c r="AK277" s="212">
        <f t="shared" si="39"/>
        <v>0</v>
      </c>
      <c r="AM277" s="47">
        <f t="shared" si="40"/>
        <v>0</v>
      </c>
      <c r="AN277" s="47">
        <f t="shared" si="41"/>
        <v>0</v>
      </c>
      <c r="AO277" s="47">
        <f t="shared" si="42"/>
        <v>0</v>
      </c>
      <c r="AP277" s="1" t="str">
        <f t="shared" si="43"/>
        <v>B</v>
      </c>
    </row>
    <row r="278" spans="1:42" x14ac:dyDescent="0.15">
      <c r="A278" s="117">
        <v>269</v>
      </c>
      <c r="B278" s="358"/>
      <c r="C278" s="200"/>
      <c r="D278" s="200"/>
      <c r="E278" s="200"/>
      <c r="F278" s="200"/>
      <c r="G278" s="200"/>
      <c r="H278" s="201"/>
      <c r="I278" s="201"/>
      <c r="J278" s="201"/>
      <c r="K278" s="204"/>
      <c r="L278" s="201"/>
      <c r="M278" s="201"/>
      <c r="N278" s="195" t="str">
        <f>IF(M278&lt;&gt;"",VLOOKUP(M278,paramètres!$D$11:$E$14,2,FALSE),"")</f>
        <v/>
      </c>
      <c r="O278" s="193"/>
      <c r="P278" s="202"/>
      <c r="Q278" s="203"/>
      <c r="R278" s="202"/>
      <c r="S278" s="203"/>
      <c r="T278" s="195"/>
      <c r="U278" s="195"/>
      <c r="V278" s="195"/>
      <c r="W278" s="195"/>
      <c r="X278" s="195"/>
      <c r="Y278" s="195"/>
      <c r="Z278" s="195"/>
      <c r="AA278" s="212">
        <f t="shared" si="38"/>
        <v>0</v>
      </c>
      <c r="AB278" s="195"/>
      <c r="AC278" s="195"/>
      <c r="AD278" s="195"/>
      <c r="AE278" s="195"/>
      <c r="AF278" s="211">
        <f t="shared" si="37"/>
        <v>0</v>
      </c>
      <c r="AG278" s="195"/>
      <c r="AH278" s="195"/>
      <c r="AI278" s="195"/>
      <c r="AJ278" s="195"/>
      <c r="AK278" s="212">
        <f t="shared" si="39"/>
        <v>0</v>
      </c>
      <c r="AM278" s="47">
        <f t="shared" si="40"/>
        <v>0</v>
      </c>
      <c r="AN278" s="47">
        <f t="shared" si="41"/>
        <v>0</v>
      </c>
      <c r="AO278" s="47">
        <f t="shared" si="42"/>
        <v>0</v>
      </c>
      <c r="AP278" s="1" t="str">
        <f t="shared" si="43"/>
        <v>B</v>
      </c>
    </row>
    <row r="279" spans="1:42" x14ac:dyDescent="0.15">
      <c r="A279" s="117">
        <v>270</v>
      </c>
      <c r="B279" s="358"/>
      <c r="C279" s="200"/>
      <c r="D279" s="200"/>
      <c r="E279" s="200"/>
      <c r="F279" s="200"/>
      <c r="G279" s="200"/>
      <c r="H279" s="201"/>
      <c r="I279" s="201"/>
      <c r="J279" s="201"/>
      <c r="K279" s="204"/>
      <c r="L279" s="201"/>
      <c r="M279" s="201"/>
      <c r="N279" s="195" t="str">
        <f>IF(M279&lt;&gt;"",VLOOKUP(M279,paramètres!$D$11:$E$14,2,FALSE),"")</f>
        <v/>
      </c>
      <c r="O279" s="193"/>
      <c r="P279" s="202"/>
      <c r="Q279" s="203"/>
      <c r="R279" s="202"/>
      <c r="S279" s="203"/>
      <c r="T279" s="195"/>
      <c r="U279" s="195"/>
      <c r="V279" s="195"/>
      <c r="W279" s="195"/>
      <c r="X279" s="195"/>
      <c r="Y279" s="195"/>
      <c r="Z279" s="195"/>
      <c r="AA279" s="212">
        <f t="shared" si="38"/>
        <v>0</v>
      </c>
      <c r="AB279" s="195"/>
      <c r="AC279" s="195"/>
      <c r="AD279" s="195"/>
      <c r="AE279" s="195"/>
      <c r="AF279" s="211">
        <f t="shared" si="37"/>
        <v>0</v>
      </c>
      <c r="AG279" s="195"/>
      <c r="AH279" s="195"/>
      <c r="AI279" s="195"/>
      <c r="AJ279" s="195"/>
      <c r="AK279" s="212">
        <f t="shared" si="39"/>
        <v>0</v>
      </c>
      <c r="AM279" s="47">
        <f t="shared" si="40"/>
        <v>0</v>
      </c>
      <c r="AN279" s="47">
        <f t="shared" si="41"/>
        <v>0</v>
      </c>
      <c r="AO279" s="47">
        <f t="shared" si="42"/>
        <v>0</v>
      </c>
      <c r="AP279" s="1" t="str">
        <f t="shared" si="43"/>
        <v>B</v>
      </c>
    </row>
    <row r="280" spans="1:42" x14ac:dyDescent="0.15">
      <c r="A280" s="117">
        <v>271</v>
      </c>
      <c r="B280" s="358"/>
      <c r="C280" s="200"/>
      <c r="D280" s="200"/>
      <c r="E280" s="200"/>
      <c r="F280" s="200"/>
      <c r="G280" s="200"/>
      <c r="H280" s="201"/>
      <c r="I280" s="201"/>
      <c r="J280" s="201"/>
      <c r="K280" s="204"/>
      <c r="L280" s="201"/>
      <c r="M280" s="201"/>
      <c r="N280" s="195" t="str">
        <f>IF(M280&lt;&gt;"",VLOOKUP(M280,paramètres!$D$11:$E$14,2,FALSE),"")</f>
        <v/>
      </c>
      <c r="O280" s="193"/>
      <c r="P280" s="202"/>
      <c r="Q280" s="203"/>
      <c r="R280" s="202"/>
      <c r="S280" s="203"/>
      <c r="T280" s="195"/>
      <c r="U280" s="195"/>
      <c r="V280" s="195"/>
      <c r="W280" s="195"/>
      <c r="X280" s="195"/>
      <c r="Y280" s="195"/>
      <c r="Z280" s="195"/>
      <c r="AA280" s="212">
        <f t="shared" si="38"/>
        <v>0</v>
      </c>
      <c r="AB280" s="195"/>
      <c r="AC280" s="195"/>
      <c r="AD280" s="195"/>
      <c r="AE280" s="195"/>
      <c r="AF280" s="211">
        <f t="shared" si="37"/>
        <v>0</v>
      </c>
      <c r="AG280" s="195"/>
      <c r="AH280" s="195"/>
      <c r="AI280" s="195"/>
      <c r="AJ280" s="195"/>
      <c r="AK280" s="212">
        <f t="shared" si="39"/>
        <v>0</v>
      </c>
      <c r="AM280" s="47">
        <f t="shared" si="40"/>
        <v>0</v>
      </c>
      <c r="AN280" s="47">
        <f t="shared" si="41"/>
        <v>0</v>
      </c>
      <c r="AO280" s="47">
        <f t="shared" si="42"/>
        <v>0</v>
      </c>
      <c r="AP280" s="1" t="str">
        <f t="shared" si="43"/>
        <v>B</v>
      </c>
    </row>
    <row r="281" spans="1:42" x14ac:dyDescent="0.15">
      <c r="A281" s="117">
        <v>272</v>
      </c>
      <c r="B281" s="358"/>
      <c r="C281" s="200"/>
      <c r="D281" s="200"/>
      <c r="E281" s="200"/>
      <c r="F281" s="200"/>
      <c r="G281" s="200"/>
      <c r="H281" s="201"/>
      <c r="I281" s="201"/>
      <c r="J281" s="201"/>
      <c r="K281" s="204"/>
      <c r="L281" s="201"/>
      <c r="M281" s="201"/>
      <c r="N281" s="195" t="str">
        <f>IF(M281&lt;&gt;"",VLOOKUP(M281,paramètres!$D$11:$E$14,2,FALSE),"")</f>
        <v/>
      </c>
      <c r="O281" s="193"/>
      <c r="P281" s="202"/>
      <c r="Q281" s="203"/>
      <c r="R281" s="202"/>
      <c r="S281" s="203"/>
      <c r="T281" s="195"/>
      <c r="U281" s="195"/>
      <c r="V281" s="195"/>
      <c r="W281" s="195"/>
      <c r="X281" s="195"/>
      <c r="Y281" s="195"/>
      <c r="Z281" s="195"/>
      <c r="AA281" s="212">
        <f t="shared" si="38"/>
        <v>0</v>
      </c>
      <c r="AB281" s="195"/>
      <c r="AC281" s="195"/>
      <c r="AD281" s="195"/>
      <c r="AE281" s="195"/>
      <c r="AF281" s="211">
        <f t="shared" si="37"/>
        <v>0</v>
      </c>
      <c r="AG281" s="195"/>
      <c r="AH281" s="195"/>
      <c r="AI281" s="195"/>
      <c r="AJ281" s="195"/>
      <c r="AK281" s="212">
        <f t="shared" si="39"/>
        <v>0</v>
      </c>
      <c r="AM281" s="47">
        <f t="shared" si="40"/>
        <v>0</v>
      </c>
      <c r="AN281" s="47">
        <f t="shared" si="41"/>
        <v>0</v>
      </c>
      <c r="AO281" s="47">
        <f t="shared" si="42"/>
        <v>0</v>
      </c>
      <c r="AP281" s="1" t="str">
        <f t="shared" si="43"/>
        <v>B</v>
      </c>
    </row>
    <row r="282" spans="1:42" x14ac:dyDescent="0.15">
      <c r="A282" s="117">
        <v>273</v>
      </c>
      <c r="B282" s="358"/>
      <c r="C282" s="200"/>
      <c r="D282" s="200"/>
      <c r="E282" s="200"/>
      <c r="F282" s="200"/>
      <c r="G282" s="200"/>
      <c r="H282" s="201"/>
      <c r="I282" s="201"/>
      <c r="J282" s="201"/>
      <c r="K282" s="204"/>
      <c r="L282" s="201"/>
      <c r="M282" s="201"/>
      <c r="N282" s="195" t="str">
        <f>IF(M282&lt;&gt;"",VLOOKUP(M282,paramètres!$D$11:$E$14,2,FALSE),"")</f>
        <v/>
      </c>
      <c r="O282" s="193"/>
      <c r="P282" s="202"/>
      <c r="Q282" s="203"/>
      <c r="R282" s="202"/>
      <c r="S282" s="203"/>
      <c r="T282" s="195"/>
      <c r="U282" s="195"/>
      <c r="V282" s="195"/>
      <c r="W282" s="195"/>
      <c r="X282" s="195"/>
      <c r="Y282" s="195"/>
      <c r="Z282" s="195"/>
      <c r="AA282" s="212">
        <f t="shared" si="38"/>
        <v>0</v>
      </c>
      <c r="AB282" s="195"/>
      <c r="AC282" s="195"/>
      <c r="AD282" s="195"/>
      <c r="AE282" s="195"/>
      <c r="AF282" s="211">
        <f t="shared" si="37"/>
        <v>0</v>
      </c>
      <c r="AG282" s="195"/>
      <c r="AH282" s="195"/>
      <c r="AI282" s="195"/>
      <c r="AJ282" s="195"/>
      <c r="AK282" s="212">
        <f t="shared" si="39"/>
        <v>0</v>
      </c>
      <c r="AM282" s="47">
        <f t="shared" si="40"/>
        <v>0</v>
      </c>
      <c r="AN282" s="47">
        <f t="shared" si="41"/>
        <v>0</v>
      </c>
      <c r="AO282" s="47">
        <f t="shared" si="42"/>
        <v>0</v>
      </c>
      <c r="AP282" s="1" t="str">
        <f t="shared" si="43"/>
        <v>B</v>
      </c>
    </row>
    <row r="283" spans="1:42" x14ac:dyDescent="0.15">
      <c r="A283" s="117">
        <v>274</v>
      </c>
      <c r="B283" s="358"/>
      <c r="C283" s="200"/>
      <c r="D283" s="200"/>
      <c r="E283" s="200"/>
      <c r="F283" s="200"/>
      <c r="G283" s="200"/>
      <c r="H283" s="201"/>
      <c r="I283" s="201"/>
      <c r="J283" s="201"/>
      <c r="K283" s="204"/>
      <c r="L283" s="201"/>
      <c r="M283" s="201"/>
      <c r="N283" s="195" t="str">
        <f>IF(M283&lt;&gt;"",VLOOKUP(M283,paramètres!$D$11:$E$14,2,FALSE),"")</f>
        <v/>
      </c>
      <c r="O283" s="193"/>
      <c r="P283" s="202"/>
      <c r="Q283" s="203"/>
      <c r="R283" s="202"/>
      <c r="S283" s="203"/>
      <c r="T283" s="195"/>
      <c r="U283" s="195"/>
      <c r="V283" s="195"/>
      <c r="W283" s="195"/>
      <c r="X283" s="195"/>
      <c r="Y283" s="195"/>
      <c r="Z283" s="195"/>
      <c r="AA283" s="212">
        <f t="shared" si="38"/>
        <v>0</v>
      </c>
      <c r="AB283" s="195"/>
      <c r="AC283" s="195"/>
      <c r="AD283" s="195"/>
      <c r="AE283" s="195"/>
      <c r="AF283" s="211">
        <f t="shared" si="37"/>
        <v>0</v>
      </c>
      <c r="AG283" s="195"/>
      <c r="AH283" s="195"/>
      <c r="AI283" s="195"/>
      <c r="AJ283" s="195"/>
      <c r="AK283" s="212">
        <f t="shared" si="39"/>
        <v>0</v>
      </c>
      <c r="AM283" s="47">
        <f t="shared" si="40"/>
        <v>0</v>
      </c>
      <c r="AN283" s="47">
        <f t="shared" si="41"/>
        <v>0</v>
      </c>
      <c r="AO283" s="47">
        <f t="shared" si="42"/>
        <v>0</v>
      </c>
      <c r="AP283" s="1" t="str">
        <f t="shared" si="43"/>
        <v>B</v>
      </c>
    </row>
    <row r="284" spans="1:42" x14ac:dyDescent="0.15">
      <c r="A284" s="117">
        <v>275</v>
      </c>
      <c r="B284" s="358"/>
      <c r="C284" s="200"/>
      <c r="D284" s="200"/>
      <c r="E284" s="200"/>
      <c r="F284" s="200"/>
      <c r="G284" s="200"/>
      <c r="H284" s="201"/>
      <c r="I284" s="201"/>
      <c r="J284" s="201"/>
      <c r="K284" s="204"/>
      <c r="L284" s="201"/>
      <c r="M284" s="201"/>
      <c r="N284" s="195" t="str">
        <f>IF(M284&lt;&gt;"",VLOOKUP(M284,paramètres!$D$11:$E$14,2,FALSE),"")</f>
        <v/>
      </c>
      <c r="O284" s="193"/>
      <c r="P284" s="202"/>
      <c r="Q284" s="203"/>
      <c r="R284" s="202"/>
      <c r="S284" s="203"/>
      <c r="T284" s="195"/>
      <c r="U284" s="195"/>
      <c r="V284" s="195"/>
      <c r="W284" s="195"/>
      <c r="X284" s="195"/>
      <c r="Y284" s="195"/>
      <c r="Z284" s="195"/>
      <c r="AA284" s="212">
        <f t="shared" si="38"/>
        <v>0</v>
      </c>
      <c r="AB284" s="195"/>
      <c r="AC284" s="195"/>
      <c r="AD284" s="195"/>
      <c r="AE284" s="195"/>
      <c r="AF284" s="211">
        <f t="shared" si="37"/>
        <v>0</v>
      </c>
      <c r="AG284" s="195"/>
      <c r="AH284" s="195"/>
      <c r="AI284" s="195"/>
      <c r="AJ284" s="195"/>
      <c r="AK284" s="212">
        <f t="shared" si="39"/>
        <v>0</v>
      </c>
      <c r="AM284" s="47">
        <f t="shared" si="40"/>
        <v>0</v>
      </c>
      <c r="AN284" s="47">
        <f t="shared" si="41"/>
        <v>0</v>
      </c>
      <c r="AO284" s="47">
        <f t="shared" si="42"/>
        <v>0</v>
      </c>
      <c r="AP284" s="1" t="str">
        <f t="shared" si="43"/>
        <v>B</v>
      </c>
    </row>
    <row r="285" spans="1:42" x14ac:dyDescent="0.15">
      <c r="A285" s="117">
        <v>276</v>
      </c>
      <c r="B285" s="358"/>
      <c r="C285" s="200"/>
      <c r="D285" s="200"/>
      <c r="E285" s="200"/>
      <c r="F285" s="200"/>
      <c r="G285" s="200"/>
      <c r="H285" s="201"/>
      <c r="I285" s="201"/>
      <c r="J285" s="201"/>
      <c r="K285" s="204"/>
      <c r="L285" s="201"/>
      <c r="M285" s="201"/>
      <c r="N285" s="195" t="str">
        <f>IF(M285&lt;&gt;"",VLOOKUP(M285,paramètres!$D$11:$E$14,2,FALSE),"")</f>
        <v/>
      </c>
      <c r="O285" s="193"/>
      <c r="P285" s="202"/>
      <c r="Q285" s="203"/>
      <c r="R285" s="202"/>
      <c r="S285" s="203"/>
      <c r="T285" s="195"/>
      <c r="U285" s="195"/>
      <c r="V285" s="195"/>
      <c r="W285" s="195"/>
      <c r="X285" s="195"/>
      <c r="Y285" s="195"/>
      <c r="Z285" s="195"/>
      <c r="AA285" s="212">
        <f t="shared" si="38"/>
        <v>0</v>
      </c>
      <c r="AB285" s="195"/>
      <c r="AC285" s="195"/>
      <c r="AD285" s="195"/>
      <c r="AE285" s="195"/>
      <c r="AF285" s="211">
        <f t="shared" si="37"/>
        <v>0</v>
      </c>
      <c r="AG285" s="195"/>
      <c r="AH285" s="195"/>
      <c r="AI285" s="195"/>
      <c r="AJ285" s="195"/>
      <c r="AK285" s="212">
        <f t="shared" si="39"/>
        <v>0</v>
      </c>
      <c r="AM285" s="47">
        <f t="shared" si="40"/>
        <v>0</v>
      </c>
      <c r="AN285" s="47">
        <f t="shared" si="41"/>
        <v>0</v>
      </c>
      <c r="AO285" s="47">
        <f t="shared" si="42"/>
        <v>0</v>
      </c>
      <c r="AP285" s="1" t="str">
        <f t="shared" si="43"/>
        <v>B</v>
      </c>
    </row>
    <row r="286" spans="1:42" x14ac:dyDescent="0.15">
      <c r="A286" s="117">
        <v>277</v>
      </c>
      <c r="B286" s="358"/>
      <c r="C286" s="200"/>
      <c r="D286" s="200"/>
      <c r="E286" s="200"/>
      <c r="F286" s="200"/>
      <c r="G286" s="200"/>
      <c r="H286" s="201"/>
      <c r="I286" s="201"/>
      <c r="J286" s="201"/>
      <c r="K286" s="204"/>
      <c r="L286" s="201"/>
      <c r="M286" s="201"/>
      <c r="N286" s="195" t="str">
        <f>IF(M286&lt;&gt;"",VLOOKUP(M286,paramètres!$D$11:$E$14,2,FALSE),"")</f>
        <v/>
      </c>
      <c r="O286" s="193"/>
      <c r="P286" s="202"/>
      <c r="Q286" s="203"/>
      <c r="R286" s="202"/>
      <c r="S286" s="203"/>
      <c r="T286" s="195"/>
      <c r="U286" s="195"/>
      <c r="V286" s="195"/>
      <c r="W286" s="195"/>
      <c r="X286" s="195"/>
      <c r="Y286" s="195"/>
      <c r="Z286" s="195"/>
      <c r="AA286" s="212">
        <f t="shared" si="38"/>
        <v>0</v>
      </c>
      <c r="AB286" s="195"/>
      <c r="AC286" s="195"/>
      <c r="AD286" s="195"/>
      <c r="AE286" s="195"/>
      <c r="AF286" s="211">
        <f t="shared" si="37"/>
        <v>0</v>
      </c>
      <c r="AG286" s="195"/>
      <c r="AH286" s="195"/>
      <c r="AI286" s="195"/>
      <c r="AJ286" s="195"/>
      <c r="AK286" s="212">
        <f t="shared" si="39"/>
        <v>0</v>
      </c>
      <c r="AM286" s="47">
        <f t="shared" si="40"/>
        <v>0</v>
      </c>
      <c r="AN286" s="47">
        <f t="shared" si="41"/>
        <v>0</v>
      </c>
      <c r="AO286" s="47">
        <f t="shared" si="42"/>
        <v>0</v>
      </c>
      <c r="AP286" s="1" t="str">
        <f t="shared" si="43"/>
        <v>B</v>
      </c>
    </row>
    <row r="287" spans="1:42" x14ac:dyDescent="0.15">
      <c r="A287" s="117">
        <v>278</v>
      </c>
      <c r="B287" s="358"/>
      <c r="C287" s="200"/>
      <c r="D287" s="200"/>
      <c r="E287" s="200"/>
      <c r="F287" s="200"/>
      <c r="G287" s="200"/>
      <c r="H287" s="201"/>
      <c r="I287" s="201"/>
      <c r="J287" s="201"/>
      <c r="K287" s="204"/>
      <c r="L287" s="201"/>
      <c r="M287" s="201"/>
      <c r="N287" s="195" t="str">
        <f>IF(M287&lt;&gt;"",VLOOKUP(M287,paramètres!$D$11:$E$14,2,FALSE),"")</f>
        <v/>
      </c>
      <c r="O287" s="193"/>
      <c r="P287" s="202"/>
      <c r="Q287" s="203"/>
      <c r="R287" s="202"/>
      <c r="S287" s="203"/>
      <c r="T287" s="195"/>
      <c r="U287" s="195"/>
      <c r="V287" s="195"/>
      <c r="W287" s="195"/>
      <c r="X287" s="195"/>
      <c r="Y287" s="195"/>
      <c r="Z287" s="195"/>
      <c r="AA287" s="212">
        <f t="shared" si="38"/>
        <v>0</v>
      </c>
      <c r="AB287" s="195"/>
      <c r="AC287" s="195"/>
      <c r="AD287" s="195"/>
      <c r="AE287" s="195"/>
      <c r="AF287" s="211">
        <f t="shared" si="37"/>
        <v>0</v>
      </c>
      <c r="AG287" s="195"/>
      <c r="AH287" s="195"/>
      <c r="AI287" s="195"/>
      <c r="AJ287" s="195"/>
      <c r="AK287" s="212">
        <f t="shared" si="39"/>
        <v>0</v>
      </c>
      <c r="AM287" s="47">
        <f t="shared" si="40"/>
        <v>0</v>
      </c>
      <c r="AN287" s="47">
        <f t="shared" si="41"/>
        <v>0</v>
      </c>
      <c r="AO287" s="47">
        <f t="shared" si="42"/>
        <v>0</v>
      </c>
      <c r="AP287" s="1" t="str">
        <f t="shared" si="43"/>
        <v>B</v>
      </c>
    </row>
    <row r="288" spans="1:42" x14ac:dyDescent="0.15">
      <c r="A288" s="117">
        <v>279</v>
      </c>
      <c r="B288" s="358"/>
      <c r="C288" s="200"/>
      <c r="D288" s="200"/>
      <c r="E288" s="200"/>
      <c r="F288" s="200"/>
      <c r="G288" s="200"/>
      <c r="H288" s="201"/>
      <c r="I288" s="201"/>
      <c r="J288" s="201"/>
      <c r="K288" s="204"/>
      <c r="L288" s="201"/>
      <c r="M288" s="201"/>
      <c r="N288" s="195" t="str">
        <f>IF(M288&lt;&gt;"",VLOOKUP(M288,paramètres!$D$11:$E$14,2,FALSE),"")</f>
        <v/>
      </c>
      <c r="O288" s="193"/>
      <c r="P288" s="202"/>
      <c r="Q288" s="203"/>
      <c r="R288" s="202"/>
      <c r="S288" s="203"/>
      <c r="T288" s="195"/>
      <c r="U288" s="195"/>
      <c r="V288" s="195"/>
      <c r="W288" s="195"/>
      <c r="X288" s="195"/>
      <c r="Y288" s="195"/>
      <c r="Z288" s="195"/>
      <c r="AA288" s="212">
        <f t="shared" si="38"/>
        <v>0</v>
      </c>
      <c r="AB288" s="195"/>
      <c r="AC288" s="195"/>
      <c r="AD288" s="195"/>
      <c r="AE288" s="195"/>
      <c r="AF288" s="211">
        <f t="shared" si="37"/>
        <v>0</v>
      </c>
      <c r="AG288" s="195"/>
      <c r="AH288" s="195"/>
      <c r="AI288" s="195"/>
      <c r="AJ288" s="195"/>
      <c r="AK288" s="212">
        <f t="shared" si="39"/>
        <v>0</v>
      </c>
      <c r="AM288" s="47">
        <f t="shared" si="40"/>
        <v>0</v>
      </c>
      <c r="AN288" s="47">
        <f t="shared" si="41"/>
        <v>0</v>
      </c>
      <c r="AO288" s="47">
        <f t="shared" si="42"/>
        <v>0</v>
      </c>
      <c r="AP288" s="1" t="str">
        <f t="shared" si="43"/>
        <v>B</v>
      </c>
    </row>
    <row r="289" spans="1:42" x14ac:dyDescent="0.15">
      <c r="A289" s="117">
        <v>280</v>
      </c>
      <c r="B289" s="358"/>
      <c r="C289" s="200"/>
      <c r="D289" s="200"/>
      <c r="E289" s="200"/>
      <c r="F289" s="200"/>
      <c r="G289" s="200"/>
      <c r="H289" s="201"/>
      <c r="I289" s="201"/>
      <c r="J289" s="201"/>
      <c r="K289" s="204"/>
      <c r="L289" s="201"/>
      <c r="M289" s="201"/>
      <c r="N289" s="195" t="str">
        <f>IF(M289&lt;&gt;"",VLOOKUP(M289,paramètres!$D$11:$E$14,2,FALSE),"")</f>
        <v/>
      </c>
      <c r="O289" s="193"/>
      <c r="P289" s="202"/>
      <c r="Q289" s="203"/>
      <c r="R289" s="202"/>
      <c r="S289" s="203"/>
      <c r="T289" s="195"/>
      <c r="U289" s="195"/>
      <c r="V289" s="195"/>
      <c r="W289" s="195"/>
      <c r="X289" s="195"/>
      <c r="Y289" s="195"/>
      <c r="Z289" s="195"/>
      <c r="AA289" s="212">
        <f t="shared" si="38"/>
        <v>0</v>
      </c>
      <c r="AB289" s="195"/>
      <c r="AC289" s="195"/>
      <c r="AD289" s="195"/>
      <c r="AE289" s="195"/>
      <c r="AF289" s="211">
        <f t="shared" si="37"/>
        <v>0</v>
      </c>
      <c r="AG289" s="195"/>
      <c r="AH289" s="195"/>
      <c r="AI289" s="195"/>
      <c r="AJ289" s="195"/>
      <c r="AK289" s="212">
        <f t="shared" si="39"/>
        <v>0</v>
      </c>
      <c r="AM289" s="47">
        <f t="shared" si="40"/>
        <v>0</v>
      </c>
      <c r="AN289" s="47">
        <f t="shared" si="41"/>
        <v>0</v>
      </c>
      <c r="AO289" s="47">
        <f t="shared" si="42"/>
        <v>0</v>
      </c>
      <c r="AP289" s="1" t="str">
        <f t="shared" si="43"/>
        <v>B</v>
      </c>
    </row>
    <row r="290" spans="1:42" x14ac:dyDescent="0.15">
      <c r="A290" s="117">
        <v>281</v>
      </c>
      <c r="B290" s="358"/>
      <c r="C290" s="200"/>
      <c r="D290" s="200"/>
      <c r="E290" s="200"/>
      <c r="F290" s="200"/>
      <c r="G290" s="200"/>
      <c r="H290" s="201"/>
      <c r="I290" s="201"/>
      <c r="J290" s="201"/>
      <c r="K290" s="204"/>
      <c r="L290" s="201"/>
      <c r="M290" s="201"/>
      <c r="N290" s="195" t="str">
        <f>IF(M290&lt;&gt;"",VLOOKUP(M290,paramètres!$D$11:$E$14,2,FALSE),"")</f>
        <v/>
      </c>
      <c r="O290" s="193"/>
      <c r="P290" s="202"/>
      <c r="Q290" s="203"/>
      <c r="R290" s="202"/>
      <c r="S290" s="203"/>
      <c r="T290" s="195"/>
      <c r="U290" s="195"/>
      <c r="V290" s="195"/>
      <c r="W290" s="195"/>
      <c r="X290" s="195"/>
      <c r="Y290" s="195"/>
      <c r="Z290" s="195"/>
      <c r="AA290" s="212">
        <f t="shared" si="38"/>
        <v>0</v>
      </c>
      <c r="AB290" s="195"/>
      <c r="AC290" s="195"/>
      <c r="AD290" s="195"/>
      <c r="AE290" s="195"/>
      <c r="AF290" s="211">
        <f t="shared" si="37"/>
        <v>0</v>
      </c>
      <c r="AG290" s="195"/>
      <c r="AH290" s="195"/>
      <c r="AI290" s="195"/>
      <c r="AJ290" s="195"/>
      <c r="AK290" s="212">
        <f t="shared" si="39"/>
        <v>0</v>
      </c>
      <c r="AM290" s="47">
        <f t="shared" si="40"/>
        <v>0</v>
      </c>
      <c r="AN290" s="47">
        <f t="shared" si="41"/>
        <v>0</v>
      </c>
      <c r="AO290" s="47">
        <f t="shared" si="42"/>
        <v>0</v>
      </c>
      <c r="AP290" s="1" t="str">
        <f t="shared" si="43"/>
        <v>B</v>
      </c>
    </row>
    <row r="291" spans="1:42" x14ac:dyDescent="0.15">
      <c r="A291" s="117">
        <v>282</v>
      </c>
      <c r="B291" s="358"/>
      <c r="C291" s="200"/>
      <c r="D291" s="200"/>
      <c r="E291" s="200"/>
      <c r="F291" s="200"/>
      <c r="G291" s="200"/>
      <c r="H291" s="201"/>
      <c r="I291" s="201"/>
      <c r="J291" s="201"/>
      <c r="K291" s="204"/>
      <c r="L291" s="201"/>
      <c r="M291" s="201"/>
      <c r="N291" s="195" t="str">
        <f>IF(M291&lt;&gt;"",VLOOKUP(M291,paramètres!$D$11:$E$14,2,FALSE),"")</f>
        <v/>
      </c>
      <c r="O291" s="193"/>
      <c r="P291" s="202"/>
      <c r="Q291" s="203"/>
      <c r="R291" s="202"/>
      <c r="S291" s="203"/>
      <c r="T291" s="195"/>
      <c r="U291" s="195"/>
      <c r="V291" s="195"/>
      <c r="W291" s="195"/>
      <c r="X291" s="195"/>
      <c r="Y291" s="195"/>
      <c r="Z291" s="195"/>
      <c r="AA291" s="212">
        <f t="shared" si="38"/>
        <v>0</v>
      </c>
      <c r="AB291" s="195"/>
      <c r="AC291" s="195"/>
      <c r="AD291" s="195"/>
      <c r="AE291" s="195"/>
      <c r="AF291" s="211">
        <f t="shared" si="37"/>
        <v>0</v>
      </c>
      <c r="AG291" s="195"/>
      <c r="AH291" s="195"/>
      <c r="AI291" s="195"/>
      <c r="AJ291" s="195"/>
      <c r="AK291" s="212">
        <f t="shared" si="39"/>
        <v>0</v>
      </c>
      <c r="AM291" s="47">
        <f t="shared" si="40"/>
        <v>0</v>
      </c>
      <c r="AN291" s="47">
        <f t="shared" si="41"/>
        <v>0</v>
      </c>
      <c r="AO291" s="47">
        <f t="shared" si="42"/>
        <v>0</v>
      </c>
      <c r="AP291" s="1" t="str">
        <f t="shared" si="43"/>
        <v>B</v>
      </c>
    </row>
    <row r="292" spans="1:42" x14ac:dyDescent="0.15">
      <c r="A292" s="117">
        <v>283</v>
      </c>
      <c r="B292" s="358"/>
      <c r="C292" s="200"/>
      <c r="D292" s="200"/>
      <c r="E292" s="200"/>
      <c r="F292" s="200"/>
      <c r="G292" s="200"/>
      <c r="H292" s="201"/>
      <c r="I292" s="201"/>
      <c r="J292" s="201"/>
      <c r="K292" s="204"/>
      <c r="L292" s="201"/>
      <c r="M292" s="201"/>
      <c r="N292" s="195" t="str">
        <f>IF(M292&lt;&gt;"",VLOOKUP(M292,paramètres!$D$11:$E$14,2,FALSE),"")</f>
        <v/>
      </c>
      <c r="O292" s="193"/>
      <c r="P292" s="202"/>
      <c r="Q292" s="203"/>
      <c r="R292" s="202"/>
      <c r="S292" s="203"/>
      <c r="T292" s="195"/>
      <c r="U292" s="195"/>
      <c r="V292" s="195"/>
      <c r="W292" s="195"/>
      <c r="X292" s="195"/>
      <c r="Y292" s="195"/>
      <c r="Z292" s="195"/>
      <c r="AA292" s="212">
        <f t="shared" si="38"/>
        <v>0</v>
      </c>
      <c r="AB292" s="195"/>
      <c r="AC292" s="195"/>
      <c r="AD292" s="195"/>
      <c r="AE292" s="195"/>
      <c r="AF292" s="211">
        <f t="shared" si="37"/>
        <v>0</v>
      </c>
      <c r="AG292" s="195"/>
      <c r="AH292" s="195"/>
      <c r="AI292" s="195"/>
      <c r="AJ292" s="195"/>
      <c r="AK292" s="212">
        <f t="shared" si="39"/>
        <v>0</v>
      </c>
      <c r="AM292" s="47">
        <f t="shared" si="40"/>
        <v>0</v>
      </c>
      <c r="AN292" s="47">
        <f t="shared" si="41"/>
        <v>0</v>
      </c>
      <c r="AO292" s="47">
        <f t="shared" si="42"/>
        <v>0</v>
      </c>
      <c r="AP292" s="1" t="str">
        <f t="shared" si="43"/>
        <v>B</v>
      </c>
    </row>
    <row r="293" spans="1:42" x14ac:dyDescent="0.15">
      <c r="A293" s="117">
        <v>284</v>
      </c>
      <c r="B293" s="358"/>
      <c r="C293" s="200"/>
      <c r="D293" s="200"/>
      <c r="E293" s="200"/>
      <c r="F293" s="200"/>
      <c r="G293" s="200"/>
      <c r="H293" s="201"/>
      <c r="I293" s="201"/>
      <c r="J293" s="201"/>
      <c r="K293" s="204"/>
      <c r="L293" s="201"/>
      <c r="M293" s="201"/>
      <c r="N293" s="195" t="str">
        <f>IF(M293&lt;&gt;"",VLOOKUP(M293,paramètres!$D$11:$E$14,2,FALSE),"")</f>
        <v/>
      </c>
      <c r="O293" s="193"/>
      <c r="P293" s="202"/>
      <c r="Q293" s="203"/>
      <c r="R293" s="202"/>
      <c r="S293" s="203"/>
      <c r="T293" s="195"/>
      <c r="U293" s="195"/>
      <c r="V293" s="195"/>
      <c r="W293" s="195"/>
      <c r="X293" s="195"/>
      <c r="Y293" s="195"/>
      <c r="Z293" s="195"/>
      <c r="AA293" s="212">
        <f t="shared" si="38"/>
        <v>0</v>
      </c>
      <c r="AB293" s="195"/>
      <c r="AC293" s="195"/>
      <c r="AD293" s="195"/>
      <c r="AE293" s="195"/>
      <c r="AF293" s="211">
        <f t="shared" si="37"/>
        <v>0</v>
      </c>
      <c r="AG293" s="195"/>
      <c r="AH293" s="195"/>
      <c r="AI293" s="195"/>
      <c r="AJ293" s="195"/>
      <c r="AK293" s="212">
        <f t="shared" si="39"/>
        <v>0</v>
      </c>
      <c r="AM293" s="47">
        <f t="shared" si="40"/>
        <v>0</v>
      </c>
      <c r="AN293" s="47">
        <f t="shared" si="41"/>
        <v>0</v>
      </c>
      <c r="AO293" s="47">
        <f t="shared" si="42"/>
        <v>0</v>
      </c>
      <c r="AP293" s="1" t="str">
        <f t="shared" si="43"/>
        <v>B</v>
      </c>
    </row>
    <row r="294" spans="1:42" x14ac:dyDescent="0.15">
      <c r="A294" s="117">
        <v>285</v>
      </c>
      <c r="B294" s="358"/>
      <c r="C294" s="200"/>
      <c r="D294" s="200"/>
      <c r="E294" s="200"/>
      <c r="F294" s="200"/>
      <c r="G294" s="200"/>
      <c r="H294" s="201"/>
      <c r="I294" s="201"/>
      <c r="J294" s="201"/>
      <c r="K294" s="204"/>
      <c r="L294" s="201"/>
      <c r="M294" s="201"/>
      <c r="N294" s="195" t="str">
        <f>IF(M294&lt;&gt;"",VLOOKUP(M294,paramètres!$D$11:$E$14,2,FALSE),"")</f>
        <v/>
      </c>
      <c r="O294" s="193"/>
      <c r="P294" s="202"/>
      <c r="Q294" s="203"/>
      <c r="R294" s="202"/>
      <c r="S294" s="203"/>
      <c r="T294" s="195"/>
      <c r="U294" s="195"/>
      <c r="V294" s="195"/>
      <c r="W294" s="195"/>
      <c r="X294" s="195"/>
      <c r="Y294" s="195"/>
      <c r="Z294" s="195"/>
      <c r="AA294" s="212">
        <f t="shared" si="38"/>
        <v>0</v>
      </c>
      <c r="AB294" s="195"/>
      <c r="AC294" s="195"/>
      <c r="AD294" s="195"/>
      <c r="AE294" s="195"/>
      <c r="AF294" s="211">
        <f t="shared" si="37"/>
        <v>0</v>
      </c>
      <c r="AG294" s="195"/>
      <c r="AH294" s="195"/>
      <c r="AI294" s="195"/>
      <c r="AJ294" s="195"/>
      <c r="AK294" s="212">
        <f t="shared" si="39"/>
        <v>0</v>
      </c>
      <c r="AM294" s="47">
        <f t="shared" si="40"/>
        <v>0</v>
      </c>
      <c r="AN294" s="47">
        <f t="shared" si="41"/>
        <v>0</v>
      </c>
      <c r="AO294" s="47">
        <f t="shared" si="42"/>
        <v>0</v>
      </c>
      <c r="AP294" s="1" t="str">
        <f t="shared" si="43"/>
        <v>B</v>
      </c>
    </row>
    <row r="295" spans="1:42" x14ac:dyDescent="0.15">
      <c r="A295" s="117">
        <v>286</v>
      </c>
      <c r="B295" s="358"/>
      <c r="C295" s="200"/>
      <c r="D295" s="200"/>
      <c r="E295" s="200"/>
      <c r="F295" s="200"/>
      <c r="G295" s="200"/>
      <c r="H295" s="201"/>
      <c r="I295" s="201"/>
      <c r="J295" s="201"/>
      <c r="K295" s="204"/>
      <c r="L295" s="201"/>
      <c r="M295" s="201"/>
      <c r="N295" s="195" t="str">
        <f>IF(M295&lt;&gt;"",VLOOKUP(M295,paramètres!$D$11:$E$14,2,FALSE),"")</f>
        <v/>
      </c>
      <c r="O295" s="193"/>
      <c r="P295" s="202"/>
      <c r="Q295" s="203"/>
      <c r="R295" s="202"/>
      <c r="S295" s="203"/>
      <c r="T295" s="195"/>
      <c r="U295" s="195"/>
      <c r="V295" s="195"/>
      <c r="W295" s="195"/>
      <c r="X295" s="195"/>
      <c r="Y295" s="195"/>
      <c r="Z295" s="195"/>
      <c r="AA295" s="212">
        <f t="shared" si="38"/>
        <v>0</v>
      </c>
      <c r="AB295" s="195"/>
      <c r="AC295" s="195"/>
      <c r="AD295" s="195"/>
      <c r="AE295" s="195"/>
      <c r="AF295" s="211">
        <f t="shared" si="37"/>
        <v>0</v>
      </c>
      <c r="AG295" s="195"/>
      <c r="AH295" s="195"/>
      <c r="AI295" s="195"/>
      <c r="AJ295" s="195"/>
      <c r="AK295" s="212">
        <f t="shared" si="39"/>
        <v>0</v>
      </c>
      <c r="AM295" s="47">
        <f t="shared" si="40"/>
        <v>0</v>
      </c>
      <c r="AN295" s="47">
        <f t="shared" si="41"/>
        <v>0</v>
      </c>
      <c r="AO295" s="47">
        <f t="shared" si="42"/>
        <v>0</v>
      </c>
      <c r="AP295" s="1" t="str">
        <f t="shared" si="43"/>
        <v>B</v>
      </c>
    </row>
    <row r="296" spans="1:42" x14ac:dyDescent="0.15">
      <c r="A296" s="117">
        <v>287</v>
      </c>
      <c r="B296" s="358"/>
      <c r="C296" s="200"/>
      <c r="D296" s="200"/>
      <c r="E296" s="200"/>
      <c r="F296" s="200"/>
      <c r="G296" s="200"/>
      <c r="H296" s="201"/>
      <c r="I296" s="201"/>
      <c r="J296" s="201"/>
      <c r="K296" s="204"/>
      <c r="L296" s="201"/>
      <c r="M296" s="201"/>
      <c r="N296" s="195" t="str">
        <f>IF(M296&lt;&gt;"",VLOOKUP(M296,paramètres!$D$11:$E$14,2,FALSE),"")</f>
        <v/>
      </c>
      <c r="O296" s="193"/>
      <c r="P296" s="202"/>
      <c r="Q296" s="203"/>
      <c r="R296" s="202"/>
      <c r="S296" s="203"/>
      <c r="T296" s="195"/>
      <c r="U296" s="195"/>
      <c r="V296" s="195"/>
      <c r="W296" s="195"/>
      <c r="X296" s="195"/>
      <c r="Y296" s="195"/>
      <c r="Z296" s="195"/>
      <c r="AA296" s="212">
        <f t="shared" si="38"/>
        <v>0</v>
      </c>
      <c r="AB296" s="195"/>
      <c r="AC296" s="195"/>
      <c r="AD296" s="195"/>
      <c r="AE296" s="195"/>
      <c r="AF296" s="211">
        <f t="shared" si="37"/>
        <v>0</v>
      </c>
      <c r="AG296" s="195"/>
      <c r="AH296" s="195"/>
      <c r="AI296" s="195"/>
      <c r="AJ296" s="195"/>
      <c r="AK296" s="212">
        <f t="shared" si="39"/>
        <v>0</v>
      </c>
      <c r="AM296" s="47">
        <f t="shared" si="40"/>
        <v>0</v>
      </c>
      <c r="AN296" s="47">
        <f t="shared" si="41"/>
        <v>0</v>
      </c>
      <c r="AO296" s="47">
        <f t="shared" si="42"/>
        <v>0</v>
      </c>
      <c r="AP296" s="1" t="str">
        <f t="shared" si="43"/>
        <v>B</v>
      </c>
    </row>
    <row r="297" spans="1:42" x14ac:dyDescent="0.15">
      <c r="A297" s="117">
        <v>288</v>
      </c>
      <c r="B297" s="358"/>
      <c r="C297" s="200"/>
      <c r="D297" s="200"/>
      <c r="E297" s="200"/>
      <c r="F297" s="200"/>
      <c r="G297" s="200"/>
      <c r="H297" s="201"/>
      <c r="I297" s="201"/>
      <c r="J297" s="201"/>
      <c r="K297" s="204"/>
      <c r="L297" s="201"/>
      <c r="M297" s="201"/>
      <c r="N297" s="195" t="str">
        <f>IF(M297&lt;&gt;"",VLOOKUP(M297,paramètres!$D$11:$E$14,2,FALSE),"")</f>
        <v/>
      </c>
      <c r="O297" s="193"/>
      <c r="P297" s="202"/>
      <c r="Q297" s="203"/>
      <c r="R297" s="202"/>
      <c r="S297" s="203"/>
      <c r="T297" s="195"/>
      <c r="U297" s="195"/>
      <c r="V297" s="195"/>
      <c r="W297" s="195"/>
      <c r="X297" s="195"/>
      <c r="Y297" s="195"/>
      <c r="Z297" s="195"/>
      <c r="AA297" s="212">
        <f t="shared" si="38"/>
        <v>0</v>
      </c>
      <c r="AB297" s="195"/>
      <c r="AC297" s="195"/>
      <c r="AD297" s="195"/>
      <c r="AE297" s="195"/>
      <c r="AF297" s="211">
        <f t="shared" si="37"/>
        <v>0</v>
      </c>
      <c r="AG297" s="195"/>
      <c r="AH297" s="195"/>
      <c r="AI297" s="195"/>
      <c r="AJ297" s="195"/>
      <c r="AK297" s="212">
        <f t="shared" si="39"/>
        <v>0</v>
      </c>
      <c r="AM297" s="47">
        <f t="shared" si="40"/>
        <v>0</v>
      </c>
      <c r="AN297" s="47">
        <f t="shared" si="41"/>
        <v>0</v>
      </c>
      <c r="AO297" s="47">
        <f t="shared" si="42"/>
        <v>0</v>
      </c>
      <c r="AP297" s="1" t="str">
        <f t="shared" si="43"/>
        <v>B</v>
      </c>
    </row>
    <row r="298" spans="1:42" x14ac:dyDescent="0.15">
      <c r="A298" s="117">
        <v>289</v>
      </c>
      <c r="B298" s="358"/>
      <c r="C298" s="200"/>
      <c r="D298" s="200"/>
      <c r="E298" s="200"/>
      <c r="F298" s="200"/>
      <c r="G298" s="200"/>
      <c r="H298" s="201"/>
      <c r="I298" s="201"/>
      <c r="J298" s="201"/>
      <c r="K298" s="204"/>
      <c r="L298" s="201"/>
      <c r="M298" s="201"/>
      <c r="N298" s="195" t="str">
        <f>IF(M298&lt;&gt;"",VLOOKUP(M298,paramètres!$D$11:$E$14,2,FALSE),"")</f>
        <v/>
      </c>
      <c r="O298" s="193"/>
      <c r="P298" s="202"/>
      <c r="Q298" s="203"/>
      <c r="R298" s="202"/>
      <c r="S298" s="203"/>
      <c r="T298" s="195"/>
      <c r="U298" s="195"/>
      <c r="V298" s="195"/>
      <c r="W298" s="195"/>
      <c r="X298" s="195"/>
      <c r="Y298" s="195"/>
      <c r="Z298" s="195"/>
      <c r="AA298" s="212">
        <f t="shared" si="38"/>
        <v>0</v>
      </c>
      <c r="AB298" s="195"/>
      <c r="AC298" s="195"/>
      <c r="AD298" s="195"/>
      <c r="AE298" s="195"/>
      <c r="AF298" s="211">
        <f t="shared" si="37"/>
        <v>0</v>
      </c>
      <c r="AG298" s="195"/>
      <c r="AH298" s="195"/>
      <c r="AI298" s="195"/>
      <c r="AJ298" s="195"/>
      <c r="AK298" s="212">
        <f t="shared" si="39"/>
        <v>0</v>
      </c>
      <c r="AM298" s="47">
        <f t="shared" si="40"/>
        <v>0</v>
      </c>
      <c r="AN298" s="47">
        <f t="shared" si="41"/>
        <v>0</v>
      </c>
      <c r="AO298" s="47">
        <f t="shared" si="42"/>
        <v>0</v>
      </c>
      <c r="AP298" s="1" t="str">
        <f t="shared" si="43"/>
        <v>B</v>
      </c>
    </row>
    <row r="299" spans="1:42" x14ac:dyDescent="0.15">
      <c r="A299" s="117">
        <v>290</v>
      </c>
      <c r="B299" s="358"/>
      <c r="C299" s="200"/>
      <c r="D299" s="200"/>
      <c r="E299" s="200"/>
      <c r="F299" s="200"/>
      <c r="G299" s="200"/>
      <c r="H299" s="201"/>
      <c r="I299" s="201"/>
      <c r="J299" s="201"/>
      <c r="K299" s="204"/>
      <c r="L299" s="201"/>
      <c r="M299" s="201"/>
      <c r="N299" s="195" t="str">
        <f>IF(M299&lt;&gt;"",VLOOKUP(M299,paramètres!$D$11:$E$14,2,FALSE),"")</f>
        <v/>
      </c>
      <c r="O299" s="193"/>
      <c r="P299" s="202"/>
      <c r="Q299" s="203"/>
      <c r="R299" s="202"/>
      <c r="S299" s="203"/>
      <c r="T299" s="195"/>
      <c r="U299" s="195"/>
      <c r="V299" s="195"/>
      <c r="W299" s="195"/>
      <c r="X299" s="195"/>
      <c r="Y299" s="195"/>
      <c r="Z299" s="195"/>
      <c r="AA299" s="212">
        <f t="shared" si="38"/>
        <v>0</v>
      </c>
      <c r="AB299" s="195"/>
      <c r="AC299" s="195"/>
      <c r="AD299" s="195"/>
      <c r="AE299" s="195"/>
      <c r="AF299" s="211">
        <f t="shared" si="37"/>
        <v>0</v>
      </c>
      <c r="AG299" s="195"/>
      <c r="AH299" s="195"/>
      <c r="AI299" s="195"/>
      <c r="AJ299" s="195"/>
      <c r="AK299" s="212">
        <f t="shared" si="39"/>
        <v>0</v>
      </c>
      <c r="AM299" s="47">
        <f t="shared" si="40"/>
        <v>0</v>
      </c>
      <c r="AN299" s="47">
        <f t="shared" si="41"/>
        <v>0</v>
      </c>
      <c r="AO299" s="47">
        <f t="shared" si="42"/>
        <v>0</v>
      </c>
      <c r="AP299" s="1" t="str">
        <f t="shared" si="43"/>
        <v>B</v>
      </c>
    </row>
    <row r="300" spans="1:42" x14ac:dyDescent="0.15">
      <c r="A300" s="117">
        <v>291</v>
      </c>
      <c r="B300" s="358"/>
      <c r="C300" s="200"/>
      <c r="D300" s="200"/>
      <c r="E300" s="200"/>
      <c r="F300" s="200"/>
      <c r="G300" s="200"/>
      <c r="H300" s="201"/>
      <c r="I300" s="201"/>
      <c r="J300" s="201"/>
      <c r="K300" s="204"/>
      <c r="L300" s="201"/>
      <c r="M300" s="201"/>
      <c r="N300" s="195" t="str">
        <f>IF(M300&lt;&gt;"",VLOOKUP(M300,paramètres!$D$11:$E$14,2,FALSE),"")</f>
        <v/>
      </c>
      <c r="O300" s="193"/>
      <c r="P300" s="202"/>
      <c r="Q300" s="203"/>
      <c r="R300" s="202"/>
      <c r="S300" s="203"/>
      <c r="T300" s="195"/>
      <c r="U300" s="195"/>
      <c r="V300" s="195"/>
      <c r="W300" s="195"/>
      <c r="X300" s="195"/>
      <c r="Y300" s="195"/>
      <c r="Z300" s="195"/>
      <c r="AA300" s="212">
        <f t="shared" si="38"/>
        <v>0</v>
      </c>
      <c r="AB300" s="195"/>
      <c r="AC300" s="195"/>
      <c r="AD300" s="195"/>
      <c r="AE300" s="195"/>
      <c r="AF300" s="211">
        <f t="shared" si="37"/>
        <v>0</v>
      </c>
      <c r="AG300" s="195"/>
      <c r="AH300" s="195"/>
      <c r="AI300" s="195"/>
      <c r="AJ300" s="195"/>
      <c r="AK300" s="212">
        <f t="shared" si="39"/>
        <v>0</v>
      </c>
      <c r="AM300" s="47">
        <f t="shared" si="40"/>
        <v>0</v>
      </c>
      <c r="AN300" s="47">
        <f t="shared" si="41"/>
        <v>0</v>
      </c>
      <c r="AO300" s="47">
        <f t="shared" si="42"/>
        <v>0</v>
      </c>
      <c r="AP300" s="1" t="str">
        <f t="shared" si="43"/>
        <v>B</v>
      </c>
    </row>
    <row r="301" spans="1:42" x14ac:dyDescent="0.15">
      <c r="A301" s="117">
        <v>292</v>
      </c>
      <c r="B301" s="358"/>
      <c r="C301" s="200"/>
      <c r="D301" s="200"/>
      <c r="E301" s="200"/>
      <c r="F301" s="200"/>
      <c r="G301" s="200"/>
      <c r="H301" s="201"/>
      <c r="I301" s="201"/>
      <c r="J301" s="201"/>
      <c r="K301" s="204"/>
      <c r="L301" s="201"/>
      <c r="M301" s="201"/>
      <c r="N301" s="195" t="str">
        <f>IF(M301&lt;&gt;"",VLOOKUP(M301,paramètres!$D$11:$E$14,2,FALSE),"")</f>
        <v/>
      </c>
      <c r="O301" s="193"/>
      <c r="P301" s="202"/>
      <c r="Q301" s="203"/>
      <c r="R301" s="202"/>
      <c r="S301" s="203"/>
      <c r="T301" s="195"/>
      <c r="U301" s="195"/>
      <c r="V301" s="195"/>
      <c r="W301" s="195"/>
      <c r="X301" s="195"/>
      <c r="Y301" s="195"/>
      <c r="Z301" s="195"/>
      <c r="AA301" s="212">
        <f t="shared" si="38"/>
        <v>0</v>
      </c>
      <c r="AB301" s="195"/>
      <c r="AC301" s="195"/>
      <c r="AD301" s="195"/>
      <c r="AE301" s="195"/>
      <c r="AF301" s="211">
        <f t="shared" si="37"/>
        <v>0</v>
      </c>
      <c r="AG301" s="195"/>
      <c r="AH301" s="195"/>
      <c r="AI301" s="195"/>
      <c r="AJ301" s="195"/>
      <c r="AK301" s="212">
        <f t="shared" si="39"/>
        <v>0</v>
      </c>
      <c r="AM301" s="47">
        <f t="shared" si="40"/>
        <v>0</v>
      </c>
      <c r="AN301" s="47">
        <f t="shared" si="41"/>
        <v>0</v>
      </c>
      <c r="AO301" s="47">
        <f t="shared" si="42"/>
        <v>0</v>
      </c>
      <c r="AP301" s="1" t="str">
        <f t="shared" si="43"/>
        <v>B</v>
      </c>
    </row>
    <row r="302" spans="1:42" x14ac:dyDescent="0.15">
      <c r="A302" s="117">
        <v>293</v>
      </c>
      <c r="B302" s="358"/>
      <c r="C302" s="200"/>
      <c r="D302" s="200"/>
      <c r="E302" s="200"/>
      <c r="F302" s="200"/>
      <c r="G302" s="200"/>
      <c r="H302" s="201"/>
      <c r="I302" s="201"/>
      <c r="J302" s="201"/>
      <c r="K302" s="204"/>
      <c r="L302" s="201"/>
      <c r="M302" s="201"/>
      <c r="N302" s="195" t="str">
        <f>IF(M302&lt;&gt;"",VLOOKUP(M302,paramètres!$D$11:$E$14,2,FALSE),"")</f>
        <v/>
      </c>
      <c r="O302" s="193"/>
      <c r="P302" s="202"/>
      <c r="Q302" s="203"/>
      <c r="R302" s="202"/>
      <c r="S302" s="203"/>
      <c r="T302" s="195"/>
      <c r="U302" s="195"/>
      <c r="V302" s="195"/>
      <c r="W302" s="195"/>
      <c r="X302" s="195"/>
      <c r="Y302" s="195"/>
      <c r="Z302" s="195"/>
      <c r="AA302" s="212">
        <f t="shared" si="38"/>
        <v>0</v>
      </c>
      <c r="AB302" s="195"/>
      <c r="AC302" s="195"/>
      <c r="AD302" s="195"/>
      <c r="AE302" s="195"/>
      <c r="AF302" s="211">
        <f t="shared" si="37"/>
        <v>0</v>
      </c>
      <c r="AG302" s="195"/>
      <c r="AH302" s="195"/>
      <c r="AI302" s="195"/>
      <c r="AJ302" s="195"/>
      <c r="AK302" s="212">
        <f t="shared" si="39"/>
        <v>0</v>
      </c>
      <c r="AM302" s="47">
        <f t="shared" si="40"/>
        <v>0</v>
      </c>
      <c r="AN302" s="47">
        <f t="shared" si="41"/>
        <v>0</v>
      </c>
      <c r="AO302" s="47">
        <f t="shared" si="42"/>
        <v>0</v>
      </c>
      <c r="AP302" s="1" t="str">
        <f t="shared" si="43"/>
        <v>B</v>
      </c>
    </row>
    <row r="303" spans="1:42" x14ac:dyDescent="0.15">
      <c r="A303" s="117">
        <v>294</v>
      </c>
      <c r="B303" s="358"/>
      <c r="C303" s="200"/>
      <c r="D303" s="200"/>
      <c r="E303" s="200"/>
      <c r="F303" s="200"/>
      <c r="G303" s="200"/>
      <c r="H303" s="201"/>
      <c r="I303" s="201"/>
      <c r="J303" s="201"/>
      <c r="K303" s="204"/>
      <c r="L303" s="201"/>
      <c r="M303" s="201"/>
      <c r="N303" s="195" t="str">
        <f>IF(M303&lt;&gt;"",VLOOKUP(M303,paramètres!$D$11:$E$14,2,FALSE),"")</f>
        <v/>
      </c>
      <c r="O303" s="193"/>
      <c r="P303" s="202"/>
      <c r="Q303" s="203"/>
      <c r="R303" s="202"/>
      <c r="S303" s="203"/>
      <c r="T303" s="195"/>
      <c r="U303" s="195"/>
      <c r="V303" s="195"/>
      <c r="W303" s="195"/>
      <c r="X303" s="195"/>
      <c r="Y303" s="195"/>
      <c r="Z303" s="195"/>
      <c r="AA303" s="212">
        <f t="shared" si="38"/>
        <v>0</v>
      </c>
      <c r="AB303" s="195"/>
      <c r="AC303" s="195"/>
      <c r="AD303" s="195"/>
      <c r="AE303" s="195"/>
      <c r="AF303" s="211">
        <f t="shared" si="37"/>
        <v>0</v>
      </c>
      <c r="AG303" s="195"/>
      <c r="AH303" s="195"/>
      <c r="AI303" s="195"/>
      <c r="AJ303" s="195"/>
      <c r="AK303" s="212">
        <f t="shared" si="39"/>
        <v>0</v>
      </c>
      <c r="AM303" s="47">
        <f t="shared" si="40"/>
        <v>0</v>
      </c>
      <c r="AN303" s="47">
        <f t="shared" si="41"/>
        <v>0</v>
      </c>
      <c r="AO303" s="47">
        <f t="shared" si="42"/>
        <v>0</v>
      </c>
      <c r="AP303" s="1" t="str">
        <f t="shared" si="43"/>
        <v>B</v>
      </c>
    </row>
    <row r="304" spans="1:42" x14ac:dyDescent="0.15">
      <c r="A304" s="117">
        <v>295</v>
      </c>
      <c r="B304" s="358"/>
      <c r="C304" s="200"/>
      <c r="D304" s="200"/>
      <c r="E304" s="200"/>
      <c r="F304" s="200"/>
      <c r="G304" s="200"/>
      <c r="H304" s="201"/>
      <c r="I304" s="201"/>
      <c r="J304" s="201"/>
      <c r="K304" s="204"/>
      <c r="L304" s="201"/>
      <c r="M304" s="201"/>
      <c r="N304" s="195" t="str">
        <f>IF(M304&lt;&gt;"",VLOOKUP(M304,paramètres!$D$11:$E$14,2,FALSE),"")</f>
        <v/>
      </c>
      <c r="O304" s="193"/>
      <c r="P304" s="202"/>
      <c r="Q304" s="203"/>
      <c r="R304" s="202"/>
      <c r="S304" s="203"/>
      <c r="T304" s="195"/>
      <c r="U304" s="195"/>
      <c r="V304" s="195"/>
      <c r="W304" s="195"/>
      <c r="X304" s="195"/>
      <c r="Y304" s="195"/>
      <c r="Z304" s="195"/>
      <c r="AA304" s="212">
        <f t="shared" si="38"/>
        <v>0</v>
      </c>
      <c r="AB304" s="195"/>
      <c r="AC304" s="195"/>
      <c r="AD304" s="195"/>
      <c r="AE304" s="195"/>
      <c r="AF304" s="211">
        <f t="shared" si="37"/>
        <v>0</v>
      </c>
      <c r="AG304" s="195"/>
      <c r="AH304" s="195"/>
      <c r="AI304" s="195"/>
      <c r="AJ304" s="195"/>
      <c r="AK304" s="212">
        <f t="shared" si="39"/>
        <v>0</v>
      </c>
      <c r="AM304" s="47">
        <f t="shared" si="40"/>
        <v>0</v>
      </c>
      <c r="AN304" s="47">
        <f t="shared" si="41"/>
        <v>0</v>
      </c>
      <c r="AO304" s="47">
        <f t="shared" si="42"/>
        <v>0</v>
      </c>
      <c r="AP304" s="1" t="str">
        <f t="shared" si="43"/>
        <v>B</v>
      </c>
    </row>
    <row r="305" spans="1:42" x14ac:dyDescent="0.15">
      <c r="A305" s="117">
        <v>296</v>
      </c>
      <c r="B305" s="358"/>
      <c r="C305" s="200"/>
      <c r="D305" s="200"/>
      <c r="E305" s="200"/>
      <c r="F305" s="200"/>
      <c r="G305" s="200"/>
      <c r="H305" s="201"/>
      <c r="I305" s="201"/>
      <c r="J305" s="201"/>
      <c r="K305" s="204"/>
      <c r="L305" s="201"/>
      <c r="M305" s="201"/>
      <c r="N305" s="195" t="str">
        <f>IF(M305&lt;&gt;"",VLOOKUP(M305,paramètres!$D$11:$E$14,2,FALSE),"")</f>
        <v/>
      </c>
      <c r="O305" s="193"/>
      <c r="P305" s="202"/>
      <c r="Q305" s="203"/>
      <c r="R305" s="202"/>
      <c r="S305" s="203"/>
      <c r="T305" s="195"/>
      <c r="U305" s="195"/>
      <c r="V305" s="195"/>
      <c r="W305" s="195"/>
      <c r="X305" s="195"/>
      <c r="Y305" s="195"/>
      <c r="Z305" s="195"/>
      <c r="AA305" s="212">
        <f t="shared" si="38"/>
        <v>0</v>
      </c>
      <c r="AB305" s="195"/>
      <c r="AC305" s="195"/>
      <c r="AD305" s="195"/>
      <c r="AE305" s="195"/>
      <c r="AF305" s="211">
        <f t="shared" si="37"/>
        <v>0</v>
      </c>
      <c r="AG305" s="195"/>
      <c r="AH305" s="195"/>
      <c r="AI305" s="195"/>
      <c r="AJ305" s="195"/>
      <c r="AK305" s="212">
        <f t="shared" si="39"/>
        <v>0</v>
      </c>
      <c r="AM305" s="47">
        <f t="shared" si="40"/>
        <v>0</v>
      </c>
      <c r="AN305" s="47">
        <f t="shared" si="41"/>
        <v>0</v>
      </c>
      <c r="AO305" s="47">
        <f t="shared" si="42"/>
        <v>0</v>
      </c>
      <c r="AP305" s="1" t="str">
        <f t="shared" si="43"/>
        <v>B</v>
      </c>
    </row>
    <row r="306" spans="1:42" x14ac:dyDescent="0.15">
      <c r="A306" s="117">
        <v>297</v>
      </c>
      <c r="B306" s="358"/>
      <c r="C306" s="200"/>
      <c r="D306" s="200"/>
      <c r="E306" s="200"/>
      <c r="F306" s="200"/>
      <c r="G306" s="200"/>
      <c r="H306" s="201"/>
      <c r="I306" s="201"/>
      <c r="J306" s="201"/>
      <c r="K306" s="204"/>
      <c r="L306" s="201"/>
      <c r="M306" s="201"/>
      <c r="N306" s="195" t="str">
        <f>IF(M306&lt;&gt;"",VLOOKUP(M306,paramètres!$D$11:$E$14,2,FALSE),"")</f>
        <v/>
      </c>
      <c r="O306" s="193"/>
      <c r="P306" s="202"/>
      <c r="Q306" s="203"/>
      <c r="R306" s="202"/>
      <c r="S306" s="203"/>
      <c r="T306" s="195"/>
      <c r="U306" s="195"/>
      <c r="V306" s="195"/>
      <c r="W306" s="195"/>
      <c r="X306" s="195"/>
      <c r="Y306" s="195"/>
      <c r="Z306" s="195"/>
      <c r="AA306" s="212">
        <f t="shared" si="38"/>
        <v>0</v>
      </c>
      <c r="AB306" s="195"/>
      <c r="AC306" s="195"/>
      <c r="AD306" s="195"/>
      <c r="AE306" s="195"/>
      <c r="AF306" s="211">
        <f t="shared" si="37"/>
        <v>0</v>
      </c>
      <c r="AG306" s="195"/>
      <c r="AH306" s="195"/>
      <c r="AI306" s="195"/>
      <c r="AJ306" s="195"/>
      <c r="AK306" s="212">
        <f t="shared" si="39"/>
        <v>0</v>
      </c>
      <c r="AM306" s="47">
        <f t="shared" si="40"/>
        <v>0</v>
      </c>
      <c r="AN306" s="47">
        <f t="shared" si="41"/>
        <v>0</v>
      </c>
      <c r="AO306" s="47">
        <f t="shared" si="42"/>
        <v>0</v>
      </c>
      <c r="AP306" s="1" t="str">
        <f t="shared" si="43"/>
        <v>B</v>
      </c>
    </row>
    <row r="307" spans="1:42" x14ac:dyDescent="0.15">
      <c r="A307" s="117">
        <v>298</v>
      </c>
      <c r="B307" s="358"/>
      <c r="C307" s="200"/>
      <c r="D307" s="200"/>
      <c r="E307" s="200"/>
      <c r="F307" s="200"/>
      <c r="G307" s="200"/>
      <c r="H307" s="201"/>
      <c r="I307" s="201"/>
      <c r="J307" s="201"/>
      <c r="K307" s="204"/>
      <c r="L307" s="201"/>
      <c r="M307" s="201"/>
      <c r="N307" s="195" t="str">
        <f>IF(M307&lt;&gt;"",VLOOKUP(M307,paramètres!$D$11:$E$14,2,FALSE),"")</f>
        <v/>
      </c>
      <c r="O307" s="193"/>
      <c r="P307" s="202"/>
      <c r="Q307" s="203"/>
      <c r="R307" s="202"/>
      <c r="S307" s="203"/>
      <c r="T307" s="195"/>
      <c r="U307" s="195"/>
      <c r="V307" s="195"/>
      <c r="W307" s="195"/>
      <c r="X307" s="195"/>
      <c r="Y307" s="195"/>
      <c r="Z307" s="195"/>
      <c r="AA307" s="212">
        <f t="shared" si="38"/>
        <v>0</v>
      </c>
      <c r="AB307" s="195"/>
      <c r="AC307" s="195"/>
      <c r="AD307" s="195"/>
      <c r="AE307" s="195"/>
      <c r="AF307" s="211">
        <f t="shared" si="37"/>
        <v>0</v>
      </c>
      <c r="AG307" s="195"/>
      <c r="AH307" s="195"/>
      <c r="AI307" s="195"/>
      <c r="AJ307" s="195"/>
      <c r="AK307" s="212">
        <f t="shared" si="39"/>
        <v>0</v>
      </c>
      <c r="AM307" s="47">
        <f t="shared" si="40"/>
        <v>0</v>
      </c>
      <c r="AN307" s="47">
        <f t="shared" si="41"/>
        <v>0</v>
      </c>
      <c r="AO307" s="47">
        <f t="shared" si="42"/>
        <v>0</v>
      </c>
      <c r="AP307" s="1" t="str">
        <f t="shared" si="43"/>
        <v>B</v>
      </c>
    </row>
    <row r="308" spans="1:42" x14ac:dyDescent="0.15">
      <c r="A308" s="117">
        <v>299</v>
      </c>
      <c r="B308" s="358"/>
      <c r="C308" s="200"/>
      <c r="D308" s="200"/>
      <c r="E308" s="200"/>
      <c r="F308" s="200"/>
      <c r="G308" s="200"/>
      <c r="H308" s="201"/>
      <c r="I308" s="201"/>
      <c r="J308" s="201"/>
      <c r="K308" s="204"/>
      <c r="L308" s="201"/>
      <c r="M308" s="201"/>
      <c r="N308" s="195" t="str">
        <f>IF(M308&lt;&gt;"",VLOOKUP(M308,paramètres!$D$11:$E$14,2,FALSE),"")</f>
        <v/>
      </c>
      <c r="O308" s="193"/>
      <c r="P308" s="202"/>
      <c r="Q308" s="203"/>
      <c r="R308" s="202"/>
      <c r="S308" s="203"/>
      <c r="T308" s="195"/>
      <c r="U308" s="195"/>
      <c r="V308" s="195"/>
      <c r="W308" s="195"/>
      <c r="X308" s="195"/>
      <c r="Y308" s="195"/>
      <c r="Z308" s="195"/>
      <c r="AA308" s="212">
        <f t="shared" si="38"/>
        <v>0</v>
      </c>
      <c r="AB308" s="195"/>
      <c r="AC308" s="195"/>
      <c r="AD308" s="195"/>
      <c r="AE308" s="195"/>
      <c r="AF308" s="211">
        <f t="shared" si="37"/>
        <v>0</v>
      </c>
      <c r="AG308" s="195"/>
      <c r="AH308" s="195"/>
      <c r="AI308" s="195"/>
      <c r="AJ308" s="195"/>
      <c r="AK308" s="212">
        <f t="shared" si="39"/>
        <v>0</v>
      </c>
      <c r="AM308" s="47">
        <f t="shared" si="40"/>
        <v>0</v>
      </c>
      <c r="AN308" s="47">
        <f t="shared" si="41"/>
        <v>0</v>
      </c>
      <c r="AO308" s="47">
        <f t="shared" si="42"/>
        <v>0</v>
      </c>
      <c r="AP308" s="1" t="str">
        <f t="shared" si="43"/>
        <v>B</v>
      </c>
    </row>
    <row r="309" spans="1:42" x14ac:dyDescent="0.15">
      <c r="A309" s="117">
        <v>300</v>
      </c>
      <c r="B309" s="358"/>
      <c r="C309" s="200"/>
      <c r="D309" s="200"/>
      <c r="E309" s="200"/>
      <c r="F309" s="200"/>
      <c r="G309" s="200"/>
      <c r="H309" s="201"/>
      <c r="I309" s="201"/>
      <c r="J309" s="201"/>
      <c r="K309" s="204"/>
      <c r="L309" s="201"/>
      <c r="M309" s="201"/>
      <c r="N309" s="195" t="str">
        <f>IF(M309&lt;&gt;"",VLOOKUP(M309,paramètres!$D$11:$E$14,2,FALSE),"")</f>
        <v/>
      </c>
      <c r="O309" s="193"/>
      <c r="P309" s="202"/>
      <c r="Q309" s="203"/>
      <c r="R309" s="202"/>
      <c r="S309" s="203"/>
      <c r="T309" s="195"/>
      <c r="U309" s="195"/>
      <c r="V309" s="195"/>
      <c r="W309" s="195"/>
      <c r="X309" s="195"/>
      <c r="Y309" s="195"/>
      <c r="Z309" s="195"/>
      <c r="AA309" s="212">
        <f t="shared" si="38"/>
        <v>0</v>
      </c>
      <c r="AB309" s="195"/>
      <c r="AC309" s="195"/>
      <c r="AD309" s="195"/>
      <c r="AE309" s="195"/>
      <c r="AF309" s="211">
        <f t="shared" si="37"/>
        <v>0</v>
      </c>
      <c r="AG309" s="195"/>
      <c r="AH309" s="195"/>
      <c r="AI309" s="195"/>
      <c r="AJ309" s="195"/>
      <c r="AK309" s="212">
        <f t="shared" si="39"/>
        <v>0</v>
      </c>
      <c r="AM309" s="47">
        <f t="shared" si="40"/>
        <v>0</v>
      </c>
      <c r="AN309" s="47">
        <f t="shared" si="41"/>
        <v>0</v>
      </c>
      <c r="AO309" s="47">
        <f t="shared" si="42"/>
        <v>0</v>
      </c>
      <c r="AP309" s="1" t="str">
        <f t="shared" si="43"/>
        <v>B</v>
      </c>
    </row>
    <row r="310" spans="1:42" x14ac:dyDescent="0.15">
      <c r="A310" s="117">
        <v>301</v>
      </c>
      <c r="B310" s="358"/>
      <c r="C310" s="200"/>
      <c r="D310" s="200"/>
      <c r="E310" s="200"/>
      <c r="F310" s="200"/>
      <c r="G310" s="200"/>
      <c r="H310" s="201"/>
      <c r="I310" s="201"/>
      <c r="J310" s="201"/>
      <c r="K310" s="204"/>
      <c r="L310" s="201"/>
      <c r="M310" s="201"/>
      <c r="N310" s="195" t="str">
        <f>IF(M310&lt;&gt;"",VLOOKUP(M310,paramètres!$D$11:$E$14,2,FALSE),"")</f>
        <v/>
      </c>
      <c r="O310" s="193"/>
      <c r="P310" s="202"/>
      <c r="Q310" s="203"/>
      <c r="R310" s="202"/>
      <c r="S310" s="203"/>
      <c r="T310" s="195"/>
      <c r="U310" s="195"/>
      <c r="V310" s="195"/>
      <c r="W310" s="195"/>
      <c r="X310" s="195"/>
      <c r="Y310" s="195"/>
      <c r="Z310" s="195"/>
      <c r="AA310" s="212">
        <f t="shared" si="38"/>
        <v>0</v>
      </c>
      <c r="AB310" s="195"/>
      <c r="AC310" s="195"/>
      <c r="AD310" s="195"/>
      <c r="AE310" s="195"/>
      <c r="AF310" s="211">
        <f t="shared" si="37"/>
        <v>0</v>
      </c>
      <c r="AG310" s="195"/>
      <c r="AH310" s="195"/>
      <c r="AI310" s="195"/>
      <c r="AJ310" s="195"/>
      <c r="AK310" s="212">
        <f t="shared" si="39"/>
        <v>0</v>
      </c>
      <c r="AM310" s="47">
        <f t="shared" si="40"/>
        <v>0</v>
      </c>
      <c r="AN310" s="47">
        <f t="shared" si="41"/>
        <v>0</v>
      </c>
      <c r="AO310" s="47">
        <f t="shared" si="42"/>
        <v>0</v>
      </c>
      <c r="AP310" s="1" t="str">
        <f t="shared" si="43"/>
        <v>B</v>
      </c>
    </row>
    <row r="311" spans="1:42" x14ac:dyDescent="0.15">
      <c r="A311" s="117">
        <v>302</v>
      </c>
      <c r="B311" s="358"/>
      <c r="C311" s="200"/>
      <c r="D311" s="200"/>
      <c r="E311" s="200"/>
      <c r="F311" s="200"/>
      <c r="G311" s="200"/>
      <c r="H311" s="201"/>
      <c r="I311" s="201"/>
      <c r="J311" s="201"/>
      <c r="K311" s="204"/>
      <c r="L311" s="201"/>
      <c r="M311" s="201"/>
      <c r="N311" s="195" t="str">
        <f>IF(M311&lt;&gt;"",VLOOKUP(M311,paramètres!$D$11:$E$14,2,FALSE),"")</f>
        <v/>
      </c>
      <c r="O311" s="193"/>
      <c r="P311" s="202"/>
      <c r="Q311" s="203"/>
      <c r="R311" s="202"/>
      <c r="S311" s="203"/>
      <c r="T311" s="195"/>
      <c r="U311" s="195"/>
      <c r="V311" s="195"/>
      <c r="W311" s="195"/>
      <c r="X311" s="195"/>
      <c r="Y311" s="195"/>
      <c r="Z311" s="195"/>
      <c r="AA311" s="212">
        <f t="shared" si="38"/>
        <v>0</v>
      </c>
      <c r="AB311" s="195"/>
      <c r="AC311" s="195"/>
      <c r="AD311" s="195"/>
      <c r="AE311" s="195"/>
      <c r="AF311" s="211">
        <f t="shared" si="37"/>
        <v>0</v>
      </c>
      <c r="AG311" s="195"/>
      <c r="AH311" s="195"/>
      <c r="AI311" s="195"/>
      <c r="AJ311" s="195"/>
      <c r="AK311" s="212">
        <f t="shared" si="39"/>
        <v>0</v>
      </c>
      <c r="AM311" s="47">
        <f t="shared" si="40"/>
        <v>0</v>
      </c>
      <c r="AN311" s="47">
        <f t="shared" si="41"/>
        <v>0</v>
      </c>
      <c r="AO311" s="47">
        <f t="shared" si="42"/>
        <v>0</v>
      </c>
      <c r="AP311" s="1" t="str">
        <f t="shared" si="43"/>
        <v>B</v>
      </c>
    </row>
    <row r="312" spans="1:42" x14ac:dyDescent="0.15">
      <c r="A312" s="117">
        <v>303</v>
      </c>
      <c r="B312" s="358"/>
      <c r="C312" s="200"/>
      <c r="D312" s="200"/>
      <c r="E312" s="200"/>
      <c r="F312" s="200"/>
      <c r="G312" s="200"/>
      <c r="H312" s="201"/>
      <c r="I312" s="201"/>
      <c r="J312" s="201"/>
      <c r="K312" s="204"/>
      <c r="L312" s="201"/>
      <c r="M312" s="201"/>
      <c r="N312" s="195" t="str">
        <f>IF(M312&lt;&gt;"",VLOOKUP(M312,paramètres!$D$11:$E$14,2,FALSE),"")</f>
        <v/>
      </c>
      <c r="O312" s="193"/>
      <c r="P312" s="202"/>
      <c r="Q312" s="203"/>
      <c r="R312" s="202"/>
      <c r="S312" s="203"/>
      <c r="T312" s="195"/>
      <c r="U312" s="195"/>
      <c r="V312" s="195"/>
      <c r="W312" s="195"/>
      <c r="X312" s="195"/>
      <c r="Y312" s="195"/>
      <c r="Z312" s="195"/>
      <c r="AA312" s="212">
        <f t="shared" si="38"/>
        <v>0</v>
      </c>
      <c r="AB312" s="195"/>
      <c r="AC312" s="195"/>
      <c r="AD312" s="195"/>
      <c r="AE312" s="195"/>
      <c r="AF312" s="211">
        <f t="shared" si="37"/>
        <v>0</v>
      </c>
      <c r="AG312" s="195"/>
      <c r="AH312" s="195"/>
      <c r="AI312" s="195"/>
      <c r="AJ312" s="195"/>
      <c r="AK312" s="212">
        <f t="shared" si="39"/>
        <v>0</v>
      </c>
      <c r="AM312" s="47">
        <f t="shared" si="40"/>
        <v>0</v>
      </c>
      <c r="AN312" s="47">
        <f t="shared" si="41"/>
        <v>0</v>
      </c>
      <c r="AO312" s="47">
        <f t="shared" si="42"/>
        <v>0</v>
      </c>
      <c r="AP312" s="1" t="str">
        <f t="shared" si="43"/>
        <v>B</v>
      </c>
    </row>
    <row r="313" spans="1:42" x14ac:dyDescent="0.15">
      <c r="A313" s="117">
        <v>304</v>
      </c>
      <c r="B313" s="358"/>
      <c r="C313" s="200"/>
      <c r="D313" s="200"/>
      <c r="E313" s="200"/>
      <c r="F313" s="200"/>
      <c r="G313" s="200"/>
      <c r="H313" s="201"/>
      <c r="I313" s="201"/>
      <c r="J313" s="201"/>
      <c r="K313" s="204"/>
      <c r="L313" s="201"/>
      <c r="M313" s="201"/>
      <c r="N313" s="195" t="str">
        <f>IF(M313&lt;&gt;"",VLOOKUP(M313,paramètres!$D$11:$E$14,2,FALSE),"")</f>
        <v/>
      </c>
      <c r="O313" s="193"/>
      <c r="P313" s="202"/>
      <c r="Q313" s="203"/>
      <c r="R313" s="202"/>
      <c r="S313" s="203"/>
      <c r="T313" s="195"/>
      <c r="U313" s="195"/>
      <c r="V313" s="195"/>
      <c r="W313" s="195"/>
      <c r="X313" s="195"/>
      <c r="Y313" s="195"/>
      <c r="Z313" s="195"/>
      <c r="AA313" s="212">
        <f t="shared" si="38"/>
        <v>0</v>
      </c>
      <c r="AB313" s="195"/>
      <c r="AC313" s="195"/>
      <c r="AD313" s="195"/>
      <c r="AE313" s="195"/>
      <c r="AF313" s="211">
        <f t="shared" si="37"/>
        <v>0</v>
      </c>
      <c r="AG313" s="195"/>
      <c r="AH313" s="195"/>
      <c r="AI313" s="195"/>
      <c r="AJ313" s="195"/>
      <c r="AK313" s="212">
        <f t="shared" si="39"/>
        <v>0</v>
      </c>
      <c r="AM313" s="47">
        <f t="shared" si="40"/>
        <v>0</v>
      </c>
      <c r="AN313" s="47">
        <f t="shared" si="41"/>
        <v>0</v>
      </c>
      <c r="AO313" s="47">
        <f t="shared" si="42"/>
        <v>0</v>
      </c>
      <c r="AP313" s="1" t="str">
        <f t="shared" si="43"/>
        <v>B</v>
      </c>
    </row>
    <row r="314" spans="1:42" x14ac:dyDescent="0.15">
      <c r="A314" s="117">
        <v>305</v>
      </c>
      <c r="B314" s="358"/>
      <c r="C314" s="200"/>
      <c r="D314" s="200"/>
      <c r="E314" s="200"/>
      <c r="F314" s="200"/>
      <c r="G314" s="200"/>
      <c r="H314" s="201"/>
      <c r="I314" s="201"/>
      <c r="J314" s="201"/>
      <c r="K314" s="204"/>
      <c r="L314" s="201"/>
      <c r="M314" s="201"/>
      <c r="N314" s="195" t="str">
        <f>IF(M314&lt;&gt;"",VLOOKUP(M314,paramètres!$D$11:$E$14,2,FALSE),"")</f>
        <v/>
      </c>
      <c r="O314" s="193"/>
      <c r="P314" s="202"/>
      <c r="Q314" s="203"/>
      <c r="R314" s="202"/>
      <c r="S314" s="203"/>
      <c r="T314" s="195"/>
      <c r="U314" s="195"/>
      <c r="V314" s="195"/>
      <c r="W314" s="195"/>
      <c r="X314" s="195"/>
      <c r="Y314" s="195"/>
      <c r="Z314" s="195"/>
      <c r="AA314" s="212">
        <f t="shared" si="38"/>
        <v>0</v>
      </c>
      <c r="AB314" s="195"/>
      <c r="AC314" s="195"/>
      <c r="AD314" s="195"/>
      <c r="AE314" s="195"/>
      <c r="AF314" s="211">
        <f t="shared" si="37"/>
        <v>0</v>
      </c>
      <c r="AG314" s="195"/>
      <c r="AH314" s="195"/>
      <c r="AI314" s="195"/>
      <c r="AJ314" s="195"/>
      <c r="AK314" s="212">
        <f t="shared" si="39"/>
        <v>0</v>
      </c>
      <c r="AM314" s="47">
        <f t="shared" si="40"/>
        <v>0</v>
      </c>
      <c r="AN314" s="47">
        <f t="shared" si="41"/>
        <v>0</v>
      </c>
      <c r="AO314" s="47">
        <f t="shared" si="42"/>
        <v>0</v>
      </c>
      <c r="AP314" s="1" t="str">
        <f t="shared" si="43"/>
        <v>B</v>
      </c>
    </row>
    <row r="315" spans="1:42" x14ac:dyDescent="0.15">
      <c r="A315" s="117">
        <v>306</v>
      </c>
      <c r="B315" s="358"/>
      <c r="C315" s="200"/>
      <c r="D315" s="200"/>
      <c r="E315" s="200"/>
      <c r="F315" s="200"/>
      <c r="G315" s="200"/>
      <c r="H315" s="201"/>
      <c r="I315" s="201"/>
      <c r="J315" s="201"/>
      <c r="K315" s="204"/>
      <c r="L315" s="201"/>
      <c r="M315" s="201"/>
      <c r="N315" s="195" t="str">
        <f>IF(M315&lt;&gt;"",VLOOKUP(M315,paramètres!$D$11:$E$14,2,FALSE),"")</f>
        <v/>
      </c>
      <c r="O315" s="193"/>
      <c r="P315" s="202"/>
      <c r="Q315" s="203"/>
      <c r="R315" s="202"/>
      <c r="S315" s="203"/>
      <c r="T315" s="195"/>
      <c r="U315" s="195"/>
      <c r="V315" s="195"/>
      <c r="W315" s="195"/>
      <c r="X315" s="195"/>
      <c r="Y315" s="195"/>
      <c r="Z315" s="195"/>
      <c r="AA315" s="212">
        <f t="shared" si="38"/>
        <v>0</v>
      </c>
      <c r="AB315" s="195"/>
      <c r="AC315" s="195"/>
      <c r="AD315" s="195"/>
      <c r="AE315" s="195"/>
      <c r="AF315" s="211">
        <f t="shared" si="37"/>
        <v>0</v>
      </c>
      <c r="AG315" s="195"/>
      <c r="AH315" s="195"/>
      <c r="AI315" s="195"/>
      <c r="AJ315" s="195"/>
      <c r="AK315" s="212">
        <f t="shared" si="39"/>
        <v>0</v>
      </c>
      <c r="AM315" s="47">
        <f t="shared" si="40"/>
        <v>0</v>
      </c>
      <c r="AN315" s="47">
        <f t="shared" si="41"/>
        <v>0</v>
      </c>
      <c r="AO315" s="47">
        <f t="shared" si="42"/>
        <v>0</v>
      </c>
      <c r="AP315" s="1" t="str">
        <f t="shared" si="43"/>
        <v>B</v>
      </c>
    </row>
    <row r="316" spans="1:42" x14ac:dyDescent="0.15">
      <c r="A316" s="117">
        <v>307</v>
      </c>
      <c r="B316" s="358"/>
      <c r="C316" s="200"/>
      <c r="D316" s="200"/>
      <c r="E316" s="200"/>
      <c r="F316" s="200"/>
      <c r="G316" s="200"/>
      <c r="H316" s="201"/>
      <c r="I316" s="201"/>
      <c r="J316" s="201"/>
      <c r="K316" s="204"/>
      <c r="L316" s="201"/>
      <c r="M316" s="201"/>
      <c r="N316" s="195" t="str">
        <f>IF(M316&lt;&gt;"",VLOOKUP(M316,paramètres!$D$11:$E$14,2,FALSE),"")</f>
        <v/>
      </c>
      <c r="O316" s="193"/>
      <c r="P316" s="202"/>
      <c r="Q316" s="203"/>
      <c r="R316" s="202"/>
      <c r="S316" s="203"/>
      <c r="T316" s="195"/>
      <c r="U316" s="195"/>
      <c r="V316" s="195"/>
      <c r="W316" s="195"/>
      <c r="X316" s="195"/>
      <c r="Y316" s="195"/>
      <c r="Z316" s="195"/>
      <c r="AA316" s="212">
        <f t="shared" si="38"/>
        <v>0</v>
      </c>
      <c r="AB316" s="195"/>
      <c r="AC316" s="195"/>
      <c r="AD316" s="195"/>
      <c r="AE316" s="195"/>
      <c r="AF316" s="211">
        <f t="shared" si="37"/>
        <v>0</v>
      </c>
      <c r="AG316" s="195"/>
      <c r="AH316" s="195"/>
      <c r="AI316" s="195"/>
      <c r="AJ316" s="195"/>
      <c r="AK316" s="212">
        <f t="shared" si="39"/>
        <v>0</v>
      </c>
      <c r="AM316" s="47">
        <f t="shared" si="40"/>
        <v>0</v>
      </c>
      <c r="AN316" s="47">
        <f t="shared" si="41"/>
        <v>0</v>
      </c>
      <c r="AO316" s="47">
        <f t="shared" si="42"/>
        <v>0</v>
      </c>
      <c r="AP316" s="1" t="str">
        <f t="shared" si="43"/>
        <v>B</v>
      </c>
    </row>
    <row r="317" spans="1:42" x14ac:dyDescent="0.15">
      <c r="A317" s="117">
        <v>308</v>
      </c>
      <c r="B317" s="358"/>
      <c r="C317" s="200"/>
      <c r="D317" s="200"/>
      <c r="E317" s="200"/>
      <c r="F317" s="200"/>
      <c r="G317" s="200"/>
      <c r="H317" s="201"/>
      <c r="I317" s="201"/>
      <c r="J317" s="201"/>
      <c r="K317" s="204"/>
      <c r="L317" s="201"/>
      <c r="M317" s="201"/>
      <c r="N317" s="195" t="str">
        <f>IF(M317&lt;&gt;"",VLOOKUP(M317,paramètres!$D$11:$E$14,2,FALSE),"")</f>
        <v/>
      </c>
      <c r="O317" s="193"/>
      <c r="P317" s="202"/>
      <c r="Q317" s="203"/>
      <c r="R317" s="202"/>
      <c r="S317" s="203"/>
      <c r="T317" s="195"/>
      <c r="U317" s="195"/>
      <c r="V317" s="195"/>
      <c r="W317" s="195"/>
      <c r="X317" s="195"/>
      <c r="Y317" s="195"/>
      <c r="Z317" s="195"/>
      <c r="AA317" s="212">
        <f t="shared" si="38"/>
        <v>0</v>
      </c>
      <c r="AB317" s="195"/>
      <c r="AC317" s="195"/>
      <c r="AD317" s="195"/>
      <c r="AE317" s="195"/>
      <c r="AF317" s="211">
        <f t="shared" si="37"/>
        <v>0</v>
      </c>
      <c r="AG317" s="195"/>
      <c r="AH317" s="195"/>
      <c r="AI317" s="195"/>
      <c r="AJ317" s="195"/>
      <c r="AK317" s="212">
        <f t="shared" si="39"/>
        <v>0</v>
      </c>
      <c r="AM317" s="47">
        <f t="shared" si="40"/>
        <v>0</v>
      </c>
      <c r="AN317" s="47">
        <f t="shared" si="41"/>
        <v>0</v>
      </c>
      <c r="AO317" s="47">
        <f t="shared" si="42"/>
        <v>0</v>
      </c>
      <c r="AP317" s="1" t="str">
        <f t="shared" si="43"/>
        <v>B</v>
      </c>
    </row>
    <row r="318" spans="1:42" x14ac:dyDescent="0.15">
      <c r="A318" s="117">
        <v>309</v>
      </c>
      <c r="B318" s="358"/>
      <c r="C318" s="200"/>
      <c r="D318" s="200"/>
      <c r="E318" s="200"/>
      <c r="F318" s="200"/>
      <c r="G318" s="200"/>
      <c r="H318" s="201"/>
      <c r="I318" s="201"/>
      <c r="J318" s="201"/>
      <c r="K318" s="204"/>
      <c r="L318" s="201"/>
      <c r="M318" s="201"/>
      <c r="N318" s="195" t="str">
        <f>IF(M318&lt;&gt;"",VLOOKUP(M318,paramètres!$D$11:$E$14,2,FALSE),"")</f>
        <v/>
      </c>
      <c r="O318" s="193"/>
      <c r="P318" s="202"/>
      <c r="Q318" s="203"/>
      <c r="R318" s="202"/>
      <c r="S318" s="203"/>
      <c r="T318" s="195"/>
      <c r="U318" s="195"/>
      <c r="V318" s="195"/>
      <c r="W318" s="195"/>
      <c r="X318" s="195"/>
      <c r="Y318" s="195"/>
      <c r="Z318" s="195"/>
      <c r="AA318" s="212">
        <f t="shared" si="38"/>
        <v>0</v>
      </c>
      <c r="AB318" s="195"/>
      <c r="AC318" s="195"/>
      <c r="AD318" s="195"/>
      <c r="AE318" s="195"/>
      <c r="AF318" s="211">
        <f t="shared" si="37"/>
        <v>0</v>
      </c>
      <c r="AG318" s="195"/>
      <c r="AH318" s="195"/>
      <c r="AI318" s="195"/>
      <c r="AJ318" s="195"/>
      <c r="AK318" s="212">
        <f t="shared" si="39"/>
        <v>0</v>
      </c>
      <c r="AM318" s="47">
        <f t="shared" si="40"/>
        <v>0</v>
      </c>
      <c r="AN318" s="47">
        <f t="shared" si="41"/>
        <v>0</v>
      </c>
      <c r="AO318" s="47">
        <f t="shared" si="42"/>
        <v>0</v>
      </c>
      <c r="AP318" s="1" t="str">
        <f t="shared" si="43"/>
        <v>B</v>
      </c>
    </row>
    <row r="319" spans="1:42" x14ac:dyDescent="0.15">
      <c r="A319" s="117">
        <v>310</v>
      </c>
      <c r="B319" s="358"/>
      <c r="C319" s="200"/>
      <c r="D319" s="200"/>
      <c r="E319" s="200"/>
      <c r="F319" s="200"/>
      <c r="G319" s="200"/>
      <c r="H319" s="201"/>
      <c r="I319" s="201"/>
      <c r="J319" s="201"/>
      <c r="K319" s="204"/>
      <c r="L319" s="201"/>
      <c r="M319" s="201"/>
      <c r="N319" s="195" t="str">
        <f>IF(M319&lt;&gt;"",VLOOKUP(M319,paramètres!$D$11:$E$14,2,FALSE),"")</f>
        <v/>
      </c>
      <c r="O319" s="193"/>
      <c r="P319" s="202"/>
      <c r="Q319" s="203"/>
      <c r="R319" s="202"/>
      <c r="S319" s="203"/>
      <c r="T319" s="195"/>
      <c r="U319" s="195"/>
      <c r="V319" s="195"/>
      <c r="W319" s="195"/>
      <c r="X319" s="195"/>
      <c r="Y319" s="195"/>
      <c r="Z319" s="195"/>
      <c r="AA319" s="212">
        <f t="shared" si="38"/>
        <v>0</v>
      </c>
      <c r="AB319" s="195"/>
      <c r="AC319" s="195"/>
      <c r="AD319" s="195"/>
      <c r="AE319" s="195"/>
      <c r="AF319" s="211">
        <f t="shared" si="37"/>
        <v>0</v>
      </c>
      <c r="AG319" s="195"/>
      <c r="AH319" s="195"/>
      <c r="AI319" s="195"/>
      <c r="AJ319" s="195"/>
      <c r="AK319" s="212">
        <f t="shared" si="39"/>
        <v>0</v>
      </c>
      <c r="AM319" s="47">
        <f t="shared" si="40"/>
        <v>0</v>
      </c>
      <c r="AN319" s="47">
        <f t="shared" si="41"/>
        <v>0</v>
      </c>
      <c r="AO319" s="47">
        <f t="shared" si="42"/>
        <v>0</v>
      </c>
      <c r="AP319" s="1" t="str">
        <f t="shared" si="43"/>
        <v>B</v>
      </c>
    </row>
    <row r="320" spans="1:42" x14ac:dyDescent="0.15">
      <c r="A320" s="117">
        <v>311</v>
      </c>
      <c r="B320" s="358"/>
      <c r="C320" s="200"/>
      <c r="D320" s="200"/>
      <c r="E320" s="200"/>
      <c r="F320" s="200"/>
      <c r="G320" s="200"/>
      <c r="H320" s="201"/>
      <c r="I320" s="201"/>
      <c r="J320" s="201"/>
      <c r="K320" s="204"/>
      <c r="L320" s="201"/>
      <c r="M320" s="201"/>
      <c r="N320" s="195" t="str">
        <f>IF(M320&lt;&gt;"",VLOOKUP(M320,paramètres!$D$11:$E$14,2,FALSE),"")</f>
        <v/>
      </c>
      <c r="O320" s="193"/>
      <c r="P320" s="202"/>
      <c r="Q320" s="203"/>
      <c r="R320" s="202"/>
      <c r="S320" s="203"/>
      <c r="T320" s="195"/>
      <c r="U320" s="195"/>
      <c r="V320" s="195"/>
      <c r="W320" s="195"/>
      <c r="X320" s="195"/>
      <c r="Y320" s="195"/>
      <c r="Z320" s="195"/>
      <c r="AA320" s="212">
        <f t="shared" si="38"/>
        <v>0</v>
      </c>
      <c r="AB320" s="195"/>
      <c r="AC320" s="195"/>
      <c r="AD320" s="195"/>
      <c r="AE320" s="195"/>
      <c r="AF320" s="211">
        <f t="shared" si="37"/>
        <v>0</v>
      </c>
      <c r="AG320" s="195"/>
      <c r="AH320" s="195"/>
      <c r="AI320" s="195"/>
      <c r="AJ320" s="195"/>
      <c r="AK320" s="212">
        <f t="shared" si="39"/>
        <v>0</v>
      </c>
      <c r="AM320" s="47">
        <f t="shared" si="40"/>
        <v>0</v>
      </c>
      <c r="AN320" s="47">
        <f t="shared" si="41"/>
        <v>0</v>
      </c>
      <c r="AO320" s="47">
        <f t="shared" si="42"/>
        <v>0</v>
      </c>
      <c r="AP320" s="1" t="str">
        <f t="shared" si="43"/>
        <v>B</v>
      </c>
    </row>
    <row r="321" spans="1:42" x14ac:dyDescent="0.15">
      <c r="A321" s="117">
        <v>312</v>
      </c>
      <c r="B321" s="358"/>
      <c r="C321" s="200"/>
      <c r="D321" s="200"/>
      <c r="E321" s="200"/>
      <c r="F321" s="200"/>
      <c r="G321" s="200"/>
      <c r="H321" s="201"/>
      <c r="I321" s="201"/>
      <c r="J321" s="201"/>
      <c r="K321" s="204"/>
      <c r="L321" s="201"/>
      <c r="M321" s="201"/>
      <c r="N321" s="195" t="str">
        <f>IF(M321&lt;&gt;"",VLOOKUP(M321,paramètres!$D$11:$E$14,2,FALSE),"")</f>
        <v/>
      </c>
      <c r="O321" s="193"/>
      <c r="P321" s="202"/>
      <c r="Q321" s="203"/>
      <c r="R321" s="202"/>
      <c r="S321" s="203"/>
      <c r="T321" s="195"/>
      <c r="U321" s="195"/>
      <c r="V321" s="195"/>
      <c r="W321" s="195"/>
      <c r="X321" s="195"/>
      <c r="Y321" s="195"/>
      <c r="Z321" s="195"/>
      <c r="AA321" s="212">
        <f t="shared" si="38"/>
        <v>0</v>
      </c>
      <c r="AB321" s="195"/>
      <c r="AC321" s="195"/>
      <c r="AD321" s="195"/>
      <c r="AE321" s="195"/>
      <c r="AF321" s="211">
        <f t="shared" si="37"/>
        <v>0</v>
      </c>
      <c r="AG321" s="195"/>
      <c r="AH321" s="195"/>
      <c r="AI321" s="195"/>
      <c r="AJ321" s="195"/>
      <c r="AK321" s="212">
        <f t="shared" si="39"/>
        <v>0</v>
      </c>
      <c r="AM321" s="47">
        <f t="shared" si="40"/>
        <v>0</v>
      </c>
      <c r="AN321" s="47">
        <f t="shared" si="41"/>
        <v>0</v>
      </c>
      <c r="AO321" s="47">
        <f t="shared" si="42"/>
        <v>0</v>
      </c>
      <c r="AP321" s="1" t="str">
        <f t="shared" si="43"/>
        <v>B</v>
      </c>
    </row>
    <row r="322" spans="1:42" x14ac:dyDescent="0.15">
      <c r="A322" s="117">
        <v>313</v>
      </c>
      <c r="B322" s="358"/>
      <c r="C322" s="200"/>
      <c r="D322" s="200"/>
      <c r="E322" s="200"/>
      <c r="F322" s="200"/>
      <c r="G322" s="200"/>
      <c r="H322" s="201"/>
      <c r="I322" s="201"/>
      <c r="J322" s="201"/>
      <c r="K322" s="204"/>
      <c r="L322" s="201"/>
      <c r="M322" s="201"/>
      <c r="N322" s="195" t="str">
        <f>IF(M322&lt;&gt;"",VLOOKUP(M322,paramètres!$D$11:$E$14,2,FALSE),"")</f>
        <v/>
      </c>
      <c r="O322" s="193"/>
      <c r="P322" s="202"/>
      <c r="Q322" s="203"/>
      <c r="R322" s="202"/>
      <c r="S322" s="203"/>
      <c r="T322" s="195"/>
      <c r="U322" s="195"/>
      <c r="V322" s="195"/>
      <c r="W322" s="195"/>
      <c r="X322" s="195"/>
      <c r="Y322" s="195"/>
      <c r="Z322" s="195"/>
      <c r="AA322" s="212">
        <f t="shared" si="38"/>
        <v>0</v>
      </c>
      <c r="AB322" s="195"/>
      <c r="AC322" s="195"/>
      <c r="AD322" s="195"/>
      <c r="AE322" s="195"/>
      <c r="AF322" s="211">
        <f t="shared" si="37"/>
        <v>0</v>
      </c>
      <c r="AG322" s="195"/>
      <c r="AH322" s="195"/>
      <c r="AI322" s="195"/>
      <c r="AJ322" s="195"/>
      <c r="AK322" s="212">
        <f t="shared" si="39"/>
        <v>0</v>
      </c>
      <c r="AM322" s="47">
        <f t="shared" si="40"/>
        <v>0</v>
      </c>
      <c r="AN322" s="47">
        <f t="shared" si="41"/>
        <v>0</v>
      </c>
      <c r="AO322" s="47">
        <f t="shared" si="42"/>
        <v>0</v>
      </c>
      <c r="AP322" s="1" t="str">
        <f t="shared" si="43"/>
        <v>B</v>
      </c>
    </row>
    <row r="323" spans="1:42" x14ac:dyDescent="0.15">
      <c r="A323" s="117">
        <v>314</v>
      </c>
      <c r="B323" s="358"/>
      <c r="C323" s="200"/>
      <c r="D323" s="200"/>
      <c r="E323" s="200"/>
      <c r="F323" s="200"/>
      <c r="G323" s="200"/>
      <c r="H323" s="201"/>
      <c r="I323" s="201"/>
      <c r="J323" s="201"/>
      <c r="K323" s="204"/>
      <c r="L323" s="201"/>
      <c r="M323" s="201"/>
      <c r="N323" s="195" t="str">
        <f>IF(M323&lt;&gt;"",VLOOKUP(M323,paramètres!$D$11:$E$14,2,FALSE),"")</f>
        <v/>
      </c>
      <c r="O323" s="193"/>
      <c r="P323" s="202"/>
      <c r="Q323" s="203"/>
      <c r="R323" s="202"/>
      <c r="S323" s="203"/>
      <c r="T323" s="195"/>
      <c r="U323" s="195"/>
      <c r="V323" s="195"/>
      <c r="W323" s="195"/>
      <c r="X323" s="195"/>
      <c r="Y323" s="195"/>
      <c r="Z323" s="195"/>
      <c r="AA323" s="212">
        <f t="shared" si="38"/>
        <v>0</v>
      </c>
      <c r="AB323" s="195"/>
      <c r="AC323" s="195"/>
      <c r="AD323" s="195"/>
      <c r="AE323" s="195"/>
      <c r="AF323" s="211">
        <f t="shared" si="37"/>
        <v>0</v>
      </c>
      <c r="AG323" s="195"/>
      <c r="AH323" s="195"/>
      <c r="AI323" s="195"/>
      <c r="AJ323" s="195"/>
      <c r="AK323" s="212">
        <f t="shared" si="39"/>
        <v>0</v>
      </c>
      <c r="AM323" s="47">
        <f t="shared" si="40"/>
        <v>0</v>
      </c>
      <c r="AN323" s="47">
        <f t="shared" si="41"/>
        <v>0</v>
      </c>
      <c r="AO323" s="47">
        <f t="shared" si="42"/>
        <v>0</v>
      </c>
      <c r="AP323" s="1" t="str">
        <f t="shared" si="43"/>
        <v>B</v>
      </c>
    </row>
    <row r="324" spans="1:42" x14ac:dyDescent="0.15">
      <c r="A324" s="117">
        <v>315</v>
      </c>
      <c r="B324" s="358"/>
      <c r="C324" s="200"/>
      <c r="D324" s="200"/>
      <c r="E324" s="200"/>
      <c r="F324" s="200"/>
      <c r="G324" s="200"/>
      <c r="H324" s="201"/>
      <c r="I324" s="201"/>
      <c r="J324" s="201"/>
      <c r="K324" s="204"/>
      <c r="L324" s="201"/>
      <c r="M324" s="201"/>
      <c r="N324" s="195" t="str">
        <f>IF(M324&lt;&gt;"",VLOOKUP(M324,paramètres!$D$11:$E$14,2,FALSE),"")</f>
        <v/>
      </c>
      <c r="O324" s="193"/>
      <c r="P324" s="202"/>
      <c r="Q324" s="203"/>
      <c r="R324" s="202"/>
      <c r="S324" s="203"/>
      <c r="T324" s="195"/>
      <c r="U324" s="195"/>
      <c r="V324" s="195"/>
      <c r="W324" s="195"/>
      <c r="X324" s="195"/>
      <c r="Y324" s="195"/>
      <c r="Z324" s="195"/>
      <c r="AA324" s="212">
        <f t="shared" si="38"/>
        <v>0</v>
      </c>
      <c r="AB324" s="195"/>
      <c r="AC324" s="195"/>
      <c r="AD324" s="195"/>
      <c r="AE324" s="195"/>
      <c r="AF324" s="211">
        <f t="shared" si="37"/>
        <v>0</v>
      </c>
      <c r="AG324" s="195"/>
      <c r="AH324" s="195"/>
      <c r="AI324" s="195"/>
      <c r="AJ324" s="195"/>
      <c r="AK324" s="212">
        <f t="shared" si="39"/>
        <v>0</v>
      </c>
      <c r="AM324" s="47">
        <f t="shared" si="40"/>
        <v>0</v>
      </c>
      <c r="AN324" s="47">
        <f t="shared" si="41"/>
        <v>0</v>
      </c>
      <c r="AO324" s="47">
        <f t="shared" si="42"/>
        <v>0</v>
      </c>
      <c r="AP324" s="1" t="str">
        <f t="shared" si="43"/>
        <v>B</v>
      </c>
    </row>
    <row r="325" spans="1:42" x14ac:dyDescent="0.15">
      <c r="A325" s="117">
        <v>316</v>
      </c>
      <c r="B325" s="358"/>
      <c r="C325" s="200"/>
      <c r="D325" s="200"/>
      <c r="E325" s="200"/>
      <c r="F325" s="200"/>
      <c r="G325" s="200"/>
      <c r="H325" s="201"/>
      <c r="I325" s="201"/>
      <c r="J325" s="201"/>
      <c r="K325" s="204"/>
      <c r="L325" s="201"/>
      <c r="M325" s="201"/>
      <c r="N325" s="195" t="str">
        <f>IF(M325&lt;&gt;"",VLOOKUP(M325,paramètres!$D$11:$E$14,2,FALSE),"")</f>
        <v/>
      </c>
      <c r="O325" s="193"/>
      <c r="P325" s="202"/>
      <c r="Q325" s="203"/>
      <c r="R325" s="202"/>
      <c r="S325" s="203"/>
      <c r="T325" s="195"/>
      <c r="U325" s="195"/>
      <c r="V325" s="195"/>
      <c r="W325" s="195"/>
      <c r="X325" s="195"/>
      <c r="Y325" s="195"/>
      <c r="Z325" s="195"/>
      <c r="AA325" s="212">
        <f t="shared" si="38"/>
        <v>0</v>
      </c>
      <c r="AB325" s="195"/>
      <c r="AC325" s="195"/>
      <c r="AD325" s="195"/>
      <c r="AE325" s="195"/>
      <c r="AF325" s="211">
        <f t="shared" si="37"/>
        <v>0</v>
      </c>
      <c r="AG325" s="195"/>
      <c r="AH325" s="195"/>
      <c r="AI325" s="195"/>
      <c r="AJ325" s="195"/>
      <c r="AK325" s="212">
        <f t="shared" si="39"/>
        <v>0</v>
      </c>
      <c r="AM325" s="47">
        <f t="shared" si="40"/>
        <v>0</v>
      </c>
      <c r="AN325" s="47">
        <f t="shared" si="41"/>
        <v>0</v>
      </c>
      <c r="AO325" s="47">
        <f t="shared" si="42"/>
        <v>0</v>
      </c>
      <c r="AP325" s="1" t="str">
        <f t="shared" si="43"/>
        <v>B</v>
      </c>
    </row>
    <row r="326" spans="1:42" x14ac:dyDescent="0.15">
      <c r="A326" s="117">
        <v>317</v>
      </c>
      <c r="B326" s="358"/>
      <c r="C326" s="200"/>
      <c r="D326" s="200"/>
      <c r="E326" s="200"/>
      <c r="F326" s="200"/>
      <c r="G326" s="200"/>
      <c r="H326" s="201"/>
      <c r="I326" s="201"/>
      <c r="J326" s="201"/>
      <c r="K326" s="204"/>
      <c r="L326" s="201"/>
      <c r="M326" s="201"/>
      <c r="N326" s="195" t="str">
        <f>IF(M326&lt;&gt;"",VLOOKUP(M326,paramètres!$D$11:$E$14,2,FALSE),"")</f>
        <v/>
      </c>
      <c r="O326" s="193"/>
      <c r="P326" s="202"/>
      <c r="Q326" s="203"/>
      <c r="R326" s="202"/>
      <c r="S326" s="203"/>
      <c r="T326" s="195"/>
      <c r="U326" s="195"/>
      <c r="V326" s="195"/>
      <c r="W326" s="195"/>
      <c r="X326" s="195"/>
      <c r="Y326" s="195"/>
      <c r="Z326" s="195"/>
      <c r="AA326" s="212">
        <f t="shared" si="38"/>
        <v>0</v>
      </c>
      <c r="AB326" s="195"/>
      <c r="AC326" s="195"/>
      <c r="AD326" s="195"/>
      <c r="AE326" s="195"/>
      <c r="AF326" s="211">
        <f t="shared" si="37"/>
        <v>0</v>
      </c>
      <c r="AG326" s="195"/>
      <c r="AH326" s="195"/>
      <c r="AI326" s="195"/>
      <c r="AJ326" s="195"/>
      <c r="AK326" s="212">
        <f t="shared" si="39"/>
        <v>0</v>
      </c>
      <c r="AM326" s="47">
        <f t="shared" si="40"/>
        <v>0</v>
      </c>
      <c r="AN326" s="47">
        <f t="shared" si="41"/>
        <v>0</v>
      </c>
      <c r="AO326" s="47">
        <f t="shared" si="42"/>
        <v>0</v>
      </c>
      <c r="AP326" s="1" t="str">
        <f t="shared" si="43"/>
        <v>B</v>
      </c>
    </row>
    <row r="327" spans="1:42" x14ac:dyDescent="0.15">
      <c r="A327" s="117">
        <v>318</v>
      </c>
      <c r="B327" s="358"/>
      <c r="C327" s="200"/>
      <c r="D327" s="200"/>
      <c r="E327" s="200"/>
      <c r="F327" s="200"/>
      <c r="G327" s="200"/>
      <c r="H327" s="201"/>
      <c r="I327" s="201"/>
      <c r="J327" s="201"/>
      <c r="K327" s="204"/>
      <c r="L327" s="201"/>
      <c r="M327" s="201"/>
      <c r="N327" s="195" t="str">
        <f>IF(M327&lt;&gt;"",VLOOKUP(M327,paramètres!$D$11:$E$14,2,FALSE),"")</f>
        <v/>
      </c>
      <c r="O327" s="193"/>
      <c r="P327" s="202"/>
      <c r="Q327" s="203"/>
      <c r="R327" s="202"/>
      <c r="S327" s="203"/>
      <c r="T327" s="195"/>
      <c r="U327" s="195"/>
      <c r="V327" s="195"/>
      <c r="W327" s="195"/>
      <c r="X327" s="195"/>
      <c r="Y327" s="195"/>
      <c r="Z327" s="195"/>
      <c r="AA327" s="212">
        <f t="shared" si="38"/>
        <v>0</v>
      </c>
      <c r="AB327" s="195"/>
      <c r="AC327" s="195"/>
      <c r="AD327" s="195"/>
      <c r="AE327" s="195"/>
      <c r="AF327" s="211">
        <f t="shared" si="37"/>
        <v>0</v>
      </c>
      <c r="AG327" s="195"/>
      <c r="AH327" s="195"/>
      <c r="AI327" s="195"/>
      <c r="AJ327" s="195"/>
      <c r="AK327" s="212">
        <f t="shared" si="39"/>
        <v>0</v>
      </c>
      <c r="AM327" s="47">
        <f t="shared" si="40"/>
        <v>0</v>
      </c>
      <c r="AN327" s="47">
        <f t="shared" si="41"/>
        <v>0</v>
      </c>
      <c r="AO327" s="47">
        <f t="shared" si="42"/>
        <v>0</v>
      </c>
      <c r="AP327" s="1" t="str">
        <f t="shared" si="43"/>
        <v>B</v>
      </c>
    </row>
    <row r="328" spans="1:42" x14ac:dyDescent="0.15">
      <c r="A328" s="117">
        <v>319</v>
      </c>
      <c r="B328" s="358"/>
      <c r="C328" s="200"/>
      <c r="D328" s="200"/>
      <c r="E328" s="200"/>
      <c r="F328" s="200"/>
      <c r="G328" s="200"/>
      <c r="H328" s="201"/>
      <c r="I328" s="201"/>
      <c r="J328" s="201"/>
      <c r="K328" s="204"/>
      <c r="L328" s="201"/>
      <c r="M328" s="201"/>
      <c r="N328" s="195" t="str">
        <f>IF(M328&lt;&gt;"",VLOOKUP(M328,paramètres!$D$11:$E$14,2,FALSE),"")</f>
        <v/>
      </c>
      <c r="O328" s="193"/>
      <c r="P328" s="202"/>
      <c r="Q328" s="203"/>
      <c r="R328" s="202"/>
      <c r="S328" s="203"/>
      <c r="T328" s="195"/>
      <c r="U328" s="195"/>
      <c r="V328" s="195"/>
      <c r="W328" s="195"/>
      <c r="X328" s="195"/>
      <c r="Y328" s="195"/>
      <c r="Z328" s="195"/>
      <c r="AA328" s="212">
        <f t="shared" si="38"/>
        <v>0</v>
      </c>
      <c r="AB328" s="195"/>
      <c r="AC328" s="195"/>
      <c r="AD328" s="195"/>
      <c r="AE328" s="195"/>
      <c r="AF328" s="211">
        <f t="shared" si="37"/>
        <v>0</v>
      </c>
      <c r="AG328" s="195"/>
      <c r="AH328" s="195"/>
      <c r="AI328" s="195"/>
      <c r="AJ328" s="195"/>
      <c r="AK328" s="212">
        <f t="shared" si="39"/>
        <v>0</v>
      </c>
      <c r="AM328" s="47">
        <f t="shared" si="40"/>
        <v>0</v>
      </c>
      <c r="AN328" s="47">
        <f t="shared" si="41"/>
        <v>0</v>
      </c>
      <c r="AO328" s="47">
        <f t="shared" si="42"/>
        <v>0</v>
      </c>
      <c r="AP328" s="1" t="str">
        <f t="shared" si="43"/>
        <v>B</v>
      </c>
    </row>
    <row r="329" spans="1:42" x14ac:dyDescent="0.15">
      <c r="A329" s="117">
        <v>320</v>
      </c>
      <c r="B329" s="358"/>
      <c r="C329" s="200"/>
      <c r="D329" s="200"/>
      <c r="E329" s="200"/>
      <c r="F329" s="200"/>
      <c r="G329" s="200"/>
      <c r="H329" s="201"/>
      <c r="I329" s="201"/>
      <c r="J329" s="201"/>
      <c r="K329" s="204"/>
      <c r="L329" s="201"/>
      <c r="M329" s="201"/>
      <c r="N329" s="195" t="str">
        <f>IF(M329&lt;&gt;"",VLOOKUP(M329,paramètres!$D$11:$E$14,2,FALSE),"")</f>
        <v/>
      </c>
      <c r="O329" s="193"/>
      <c r="P329" s="202"/>
      <c r="Q329" s="203"/>
      <c r="R329" s="202"/>
      <c r="S329" s="203"/>
      <c r="T329" s="195"/>
      <c r="U329" s="195"/>
      <c r="V329" s="195"/>
      <c r="W329" s="195"/>
      <c r="X329" s="195"/>
      <c r="Y329" s="195"/>
      <c r="Z329" s="195"/>
      <c r="AA329" s="212">
        <f t="shared" si="38"/>
        <v>0</v>
      </c>
      <c r="AB329" s="195"/>
      <c r="AC329" s="195"/>
      <c r="AD329" s="195"/>
      <c r="AE329" s="195"/>
      <c r="AF329" s="211">
        <f t="shared" si="37"/>
        <v>0</v>
      </c>
      <c r="AG329" s="195"/>
      <c r="AH329" s="195"/>
      <c r="AI329" s="195"/>
      <c r="AJ329" s="195"/>
      <c r="AK329" s="212">
        <f t="shared" si="39"/>
        <v>0</v>
      </c>
      <c r="AM329" s="47">
        <f t="shared" si="40"/>
        <v>0</v>
      </c>
      <c r="AN329" s="47">
        <f t="shared" si="41"/>
        <v>0</v>
      </c>
      <c r="AO329" s="47">
        <f t="shared" si="42"/>
        <v>0</v>
      </c>
      <c r="AP329" s="1" t="str">
        <f t="shared" si="43"/>
        <v>B</v>
      </c>
    </row>
    <row r="330" spans="1:42" x14ac:dyDescent="0.15">
      <c r="A330" s="117">
        <v>321</v>
      </c>
      <c r="B330" s="358"/>
      <c r="C330" s="200"/>
      <c r="D330" s="200"/>
      <c r="E330" s="200"/>
      <c r="F330" s="200"/>
      <c r="G330" s="200"/>
      <c r="H330" s="201"/>
      <c r="I330" s="201"/>
      <c r="J330" s="201"/>
      <c r="K330" s="204"/>
      <c r="L330" s="201"/>
      <c r="M330" s="201"/>
      <c r="N330" s="195" t="str">
        <f>IF(M330&lt;&gt;"",VLOOKUP(M330,paramètres!$D$11:$E$14,2,FALSE),"")</f>
        <v/>
      </c>
      <c r="O330" s="193"/>
      <c r="P330" s="202"/>
      <c r="Q330" s="203"/>
      <c r="R330" s="202"/>
      <c r="S330" s="203"/>
      <c r="T330" s="195"/>
      <c r="U330" s="195"/>
      <c r="V330" s="195"/>
      <c r="W330" s="195"/>
      <c r="X330" s="195"/>
      <c r="Y330" s="195"/>
      <c r="Z330" s="195"/>
      <c r="AA330" s="212">
        <f t="shared" si="38"/>
        <v>0</v>
      </c>
      <c r="AB330" s="195"/>
      <c r="AC330" s="195"/>
      <c r="AD330" s="195"/>
      <c r="AE330" s="195"/>
      <c r="AF330" s="211">
        <f t="shared" si="37"/>
        <v>0</v>
      </c>
      <c r="AG330" s="195"/>
      <c r="AH330" s="195"/>
      <c r="AI330" s="195"/>
      <c r="AJ330" s="195"/>
      <c r="AK330" s="212">
        <f t="shared" si="39"/>
        <v>0</v>
      </c>
      <c r="AM330" s="47">
        <f t="shared" si="40"/>
        <v>0</v>
      </c>
      <c r="AN330" s="47">
        <f t="shared" si="41"/>
        <v>0</v>
      </c>
      <c r="AO330" s="47">
        <f t="shared" si="42"/>
        <v>0</v>
      </c>
      <c r="AP330" s="1" t="str">
        <f t="shared" si="43"/>
        <v>B</v>
      </c>
    </row>
    <row r="331" spans="1:42" x14ac:dyDescent="0.15">
      <c r="A331" s="117">
        <v>322</v>
      </c>
      <c r="B331" s="358"/>
      <c r="C331" s="200"/>
      <c r="D331" s="200"/>
      <c r="E331" s="200"/>
      <c r="F331" s="200"/>
      <c r="G331" s="200"/>
      <c r="H331" s="201"/>
      <c r="I331" s="201"/>
      <c r="J331" s="201"/>
      <c r="K331" s="204"/>
      <c r="L331" s="201"/>
      <c r="M331" s="201"/>
      <c r="N331" s="195" t="str">
        <f>IF(M331&lt;&gt;"",VLOOKUP(M331,paramètres!$D$11:$E$14,2,FALSE),"")</f>
        <v/>
      </c>
      <c r="O331" s="193"/>
      <c r="P331" s="202"/>
      <c r="Q331" s="203"/>
      <c r="R331" s="202"/>
      <c r="S331" s="203"/>
      <c r="T331" s="195"/>
      <c r="U331" s="195"/>
      <c r="V331" s="195"/>
      <c r="W331" s="195"/>
      <c r="X331" s="195"/>
      <c r="Y331" s="195"/>
      <c r="Z331" s="195"/>
      <c r="AA331" s="212">
        <f t="shared" si="38"/>
        <v>0</v>
      </c>
      <c r="AB331" s="195"/>
      <c r="AC331" s="195"/>
      <c r="AD331" s="195"/>
      <c r="AE331" s="195"/>
      <c r="AF331" s="211">
        <f t="shared" ref="AF331:AF394" si="44">AB331+AC331+AD331+AE331</f>
        <v>0</v>
      </c>
      <c r="AG331" s="195"/>
      <c r="AH331" s="195"/>
      <c r="AI331" s="195"/>
      <c r="AJ331" s="195"/>
      <c r="AK331" s="212">
        <f t="shared" si="39"/>
        <v>0</v>
      </c>
      <c r="AM331" s="47">
        <f t="shared" si="40"/>
        <v>0</v>
      </c>
      <c r="AN331" s="47">
        <f t="shared" si="41"/>
        <v>0</v>
      </c>
      <c r="AO331" s="47">
        <f t="shared" si="42"/>
        <v>0</v>
      </c>
      <c r="AP331" s="1" t="str">
        <f t="shared" si="43"/>
        <v>B</v>
      </c>
    </row>
    <row r="332" spans="1:42" x14ac:dyDescent="0.15">
      <c r="A332" s="117">
        <v>323</v>
      </c>
      <c r="B332" s="358"/>
      <c r="C332" s="200"/>
      <c r="D332" s="200"/>
      <c r="E332" s="200"/>
      <c r="F332" s="200"/>
      <c r="G332" s="200"/>
      <c r="H332" s="201"/>
      <c r="I332" s="201"/>
      <c r="J332" s="201"/>
      <c r="K332" s="204"/>
      <c r="L332" s="201"/>
      <c r="M332" s="201"/>
      <c r="N332" s="195" t="str">
        <f>IF(M332&lt;&gt;"",VLOOKUP(M332,paramètres!$D$11:$E$14,2,FALSE),"")</f>
        <v/>
      </c>
      <c r="O332" s="193"/>
      <c r="P332" s="202"/>
      <c r="Q332" s="203"/>
      <c r="R332" s="202"/>
      <c r="S332" s="203"/>
      <c r="T332" s="195"/>
      <c r="U332" s="195"/>
      <c r="V332" s="195"/>
      <c r="W332" s="195"/>
      <c r="X332" s="195"/>
      <c r="Y332" s="195"/>
      <c r="Z332" s="195"/>
      <c r="AA332" s="212">
        <f t="shared" si="38"/>
        <v>0</v>
      </c>
      <c r="AB332" s="195"/>
      <c r="AC332" s="195"/>
      <c r="AD332" s="195"/>
      <c r="AE332" s="195"/>
      <c r="AF332" s="211">
        <f t="shared" si="44"/>
        <v>0</v>
      </c>
      <c r="AG332" s="195"/>
      <c r="AH332" s="195"/>
      <c r="AI332" s="195"/>
      <c r="AJ332" s="195"/>
      <c r="AK332" s="212">
        <f t="shared" si="39"/>
        <v>0</v>
      </c>
      <c r="AM332" s="47">
        <f t="shared" si="40"/>
        <v>0</v>
      </c>
      <c r="AN332" s="47">
        <f t="shared" si="41"/>
        <v>0</v>
      </c>
      <c r="AO332" s="47">
        <f t="shared" si="42"/>
        <v>0</v>
      </c>
      <c r="AP332" s="1" t="str">
        <f t="shared" si="43"/>
        <v>B</v>
      </c>
    </row>
    <row r="333" spans="1:42" x14ac:dyDescent="0.15">
      <c r="A333" s="117">
        <v>324</v>
      </c>
      <c r="B333" s="358"/>
      <c r="C333" s="200"/>
      <c r="D333" s="200"/>
      <c r="E333" s="200"/>
      <c r="F333" s="200"/>
      <c r="G333" s="200"/>
      <c r="H333" s="201"/>
      <c r="I333" s="201"/>
      <c r="J333" s="201"/>
      <c r="K333" s="204"/>
      <c r="L333" s="201"/>
      <c r="M333" s="201"/>
      <c r="N333" s="195" t="str">
        <f>IF(M333&lt;&gt;"",VLOOKUP(M333,paramètres!$D$11:$E$14,2,FALSE),"")</f>
        <v/>
      </c>
      <c r="O333" s="193"/>
      <c r="P333" s="202"/>
      <c r="Q333" s="203"/>
      <c r="R333" s="202"/>
      <c r="S333" s="203"/>
      <c r="T333" s="195"/>
      <c r="U333" s="195"/>
      <c r="V333" s="195"/>
      <c r="W333" s="195"/>
      <c r="X333" s="195"/>
      <c r="Y333" s="195"/>
      <c r="Z333" s="195"/>
      <c r="AA333" s="212">
        <f t="shared" si="38"/>
        <v>0</v>
      </c>
      <c r="AB333" s="195"/>
      <c r="AC333" s="195"/>
      <c r="AD333" s="195"/>
      <c r="AE333" s="195"/>
      <c r="AF333" s="211">
        <f t="shared" si="44"/>
        <v>0</v>
      </c>
      <c r="AG333" s="195"/>
      <c r="AH333" s="195"/>
      <c r="AI333" s="195"/>
      <c r="AJ333" s="195"/>
      <c r="AK333" s="212">
        <f t="shared" si="39"/>
        <v>0</v>
      </c>
      <c r="AM333" s="47">
        <f t="shared" si="40"/>
        <v>0</v>
      </c>
      <c r="AN333" s="47">
        <f t="shared" si="41"/>
        <v>0</v>
      </c>
      <c r="AO333" s="47">
        <f t="shared" si="42"/>
        <v>0</v>
      </c>
      <c r="AP333" s="1" t="str">
        <f t="shared" si="43"/>
        <v>B</v>
      </c>
    </row>
    <row r="334" spans="1:42" x14ac:dyDescent="0.15">
      <c r="A334" s="117">
        <v>325</v>
      </c>
      <c r="B334" s="358"/>
      <c r="C334" s="200"/>
      <c r="D334" s="200"/>
      <c r="E334" s="200"/>
      <c r="F334" s="200"/>
      <c r="G334" s="200"/>
      <c r="H334" s="201"/>
      <c r="I334" s="201"/>
      <c r="J334" s="201"/>
      <c r="K334" s="204"/>
      <c r="L334" s="201"/>
      <c r="M334" s="201"/>
      <c r="N334" s="195" t="str">
        <f>IF(M334&lt;&gt;"",VLOOKUP(M334,paramètres!$D$11:$E$14,2,FALSE),"")</f>
        <v/>
      </c>
      <c r="O334" s="193"/>
      <c r="P334" s="202"/>
      <c r="Q334" s="203"/>
      <c r="R334" s="202"/>
      <c r="S334" s="203"/>
      <c r="T334" s="195"/>
      <c r="U334" s="195"/>
      <c r="V334" s="195"/>
      <c r="W334" s="195"/>
      <c r="X334" s="195"/>
      <c r="Y334" s="195"/>
      <c r="Z334" s="195"/>
      <c r="AA334" s="212">
        <f t="shared" si="38"/>
        <v>0</v>
      </c>
      <c r="AB334" s="195"/>
      <c r="AC334" s="195"/>
      <c r="AD334" s="195"/>
      <c r="AE334" s="195"/>
      <c r="AF334" s="211">
        <f t="shared" si="44"/>
        <v>0</v>
      </c>
      <c r="AG334" s="195"/>
      <c r="AH334" s="195"/>
      <c r="AI334" s="195"/>
      <c r="AJ334" s="195"/>
      <c r="AK334" s="212">
        <f t="shared" si="39"/>
        <v>0</v>
      </c>
      <c r="AM334" s="47">
        <f t="shared" si="40"/>
        <v>0</v>
      </c>
      <c r="AN334" s="47">
        <f t="shared" si="41"/>
        <v>0</v>
      </c>
      <c r="AO334" s="47">
        <f t="shared" si="42"/>
        <v>0</v>
      </c>
      <c r="AP334" s="1" t="str">
        <f t="shared" si="43"/>
        <v>B</v>
      </c>
    </row>
    <row r="335" spans="1:42" x14ac:dyDescent="0.15">
      <c r="A335" s="117">
        <v>326</v>
      </c>
      <c r="B335" s="358"/>
      <c r="C335" s="200"/>
      <c r="D335" s="200"/>
      <c r="E335" s="200"/>
      <c r="F335" s="200"/>
      <c r="G335" s="200"/>
      <c r="H335" s="201"/>
      <c r="I335" s="201"/>
      <c r="J335" s="201"/>
      <c r="K335" s="204"/>
      <c r="L335" s="201"/>
      <c r="M335" s="201"/>
      <c r="N335" s="195" t="str">
        <f>IF(M335&lt;&gt;"",VLOOKUP(M335,paramètres!$D$11:$E$14,2,FALSE),"")</f>
        <v/>
      </c>
      <c r="O335" s="193"/>
      <c r="P335" s="202"/>
      <c r="Q335" s="203"/>
      <c r="R335" s="202"/>
      <c r="S335" s="203"/>
      <c r="T335" s="195"/>
      <c r="U335" s="195"/>
      <c r="V335" s="195"/>
      <c r="W335" s="195"/>
      <c r="X335" s="195"/>
      <c r="Y335" s="195"/>
      <c r="Z335" s="195"/>
      <c r="AA335" s="212">
        <f t="shared" si="38"/>
        <v>0</v>
      </c>
      <c r="AB335" s="195"/>
      <c r="AC335" s="195"/>
      <c r="AD335" s="195"/>
      <c r="AE335" s="195"/>
      <c r="AF335" s="211">
        <f t="shared" si="44"/>
        <v>0</v>
      </c>
      <c r="AG335" s="195"/>
      <c r="AH335" s="195"/>
      <c r="AI335" s="195"/>
      <c r="AJ335" s="195"/>
      <c r="AK335" s="212">
        <f t="shared" si="39"/>
        <v>0</v>
      </c>
      <c r="AM335" s="47">
        <f t="shared" si="40"/>
        <v>0</v>
      </c>
      <c r="AN335" s="47">
        <f t="shared" si="41"/>
        <v>0</v>
      </c>
      <c r="AO335" s="47">
        <f t="shared" si="42"/>
        <v>0</v>
      </c>
      <c r="AP335" s="1" t="str">
        <f t="shared" si="43"/>
        <v>B</v>
      </c>
    </row>
    <row r="336" spans="1:42" x14ac:dyDescent="0.15">
      <c r="A336" s="117">
        <v>327</v>
      </c>
      <c r="B336" s="358"/>
      <c r="C336" s="200"/>
      <c r="D336" s="200"/>
      <c r="E336" s="200"/>
      <c r="F336" s="200"/>
      <c r="G336" s="200"/>
      <c r="H336" s="201"/>
      <c r="I336" s="201"/>
      <c r="J336" s="201"/>
      <c r="K336" s="204"/>
      <c r="L336" s="201"/>
      <c r="M336" s="201"/>
      <c r="N336" s="195" t="str">
        <f>IF(M336&lt;&gt;"",VLOOKUP(M336,paramètres!$D$11:$E$14,2,FALSE),"")</f>
        <v/>
      </c>
      <c r="O336" s="193"/>
      <c r="P336" s="202"/>
      <c r="Q336" s="203"/>
      <c r="R336" s="202"/>
      <c r="S336" s="203"/>
      <c r="T336" s="195"/>
      <c r="U336" s="195"/>
      <c r="V336" s="195"/>
      <c r="W336" s="195"/>
      <c r="X336" s="195"/>
      <c r="Y336" s="195"/>
      <c r="Z336" s="195"/>
      <c r="AA336" s="212">
        <f t="shared" si="38"/>
        <v>0</v>
      </c>
      <c r="AB336" s="195"/>
      <c r="AC336" s="195"/>
      <c r="AD336" s="195"/>
      <c r="AE336" s="195"/>
      <c r="AF336" s="211">
        <f t="shared" si="44"/>
        <v>0</v>
      </c>
      <c r="AG336" s="195"/>
      <c r="AH336" s="195"/>
      <c r="AI336" s="195"/>
      <c r="AJ336" s="195"/>
      <c r="AK336" s="212">
        <f t="shared" si="39"/>
        <v>0</v>
      </c>
      <c r="AM336" s="47">
        <f t="shared" si="40"/>
        <v>0</v>
      </c>
      <c r="AN336" s="47">
        <f t="shared" si="41"/>
        <v>0</v>
      </c>
      <c r="AO336" s="47">
        <f t="shared" si="42"/>
        <v>0</v>
      </c>
      <c r="AP336" s="1" t="str">
        <f t="shared" si="43"/>
        <v>B</v>
      </c>
    </row>
    <row r="337" spans="1:42" x14ac:dyDescent="0.15">
      <c r="A337" s="117">
        <v>328</v>
      </c>
      <c r="B337" s="358"/>
      <c r="C337" s="200"/>
      <c r="D337" s="200"/>
      <c r="E337" s="200"/>
      <c r="F337" s="200"/>
      <c r="G337" s="200"/>
      <c r="H337" s="201"/>
      <c r="I337" s="201"/>
      <c r="J337" s="201"/>
      <c r="K337" s="204"/>
      <c r="L337" s="201"/>
      <c r="M337" s="201"/>
      <c r="N337" s="195" t="str">
        <f>IF(M337&lt;&gt;"",VLOOKUP(M337,paramètres!$D$11:$E$14,2,FALSE),"")</f>
        <v/>
      </c>
      <c r="O337" s="193"/>
      <c r="P337" s="202"/>
      <c r="Q337" s="203"/>
      <c r="R337" s="202"/>
      <c r="S337" s="203"/>
      <c r="T337" s="195"/>
      <c r="U337" s="195"/>
      <c r="V337" s="195"/>
      <c r="W337" s="195"/>
      <c r="X337" s="195"/>
      <c r="Y337" s="195"/>
      <c r="Z337" s="195"/>
      <c r="AA337" s="212">
        <f t="shared" ref="AA337:AA351" si="45">T337+U337+V337+W337+X337+Y337+Z337</f>
        <v>0</v>
      </c>
      <c r="AB337" s="195"/>
      <c r="AC337" s="195"/>
      <c r="AD337" s="195"/>
      <c r="AE337" s="195"/>
      <c r="AF337" s="211">
        <f t="shared" si="44"/>
        <v>0</v>
      </c>
      <c r="AG337" s="195"/>
      <c r="AH337" s="195"/>
      <c r="AI337" s="195"/>
      <c r="AJ337" s="195"/>
      <c r="AK337" s="212">
        <f t="shared" ref="AK337:AK351" si="46">AG337+AH337+AI337+AJ337</f>
        <v>0</v>
      </c>
      <c r="AM337" s="47">
        <f t="shared" ref="AM337:AM351" si="47">(AK337+Z337+Y337+T337)</f>
        <v>0</v>
      </c>
      <c r="AN337" s="47">
        <f t="shared" ref="AN337:AN351" si="48">(AK337+Z337+Y337+T337)/12</f>
        <v>0</v>
      </c>
      <c r="AO337" s="47">
        <f t="shared" ref="AO337:AO351" si="49">IF(AN337&lt;&gt;0,1,0)</f>
        <v>0</v>
      </c>
      <c r="AP337" s="1" t="str">
        <f t="shared" ref="AP337:AP351" si="50">IF(AN337&gt;=1000000,"A","B")</f>
        <v>B</v>
      </c>
    </row>
    <row r="338" spans="1:42" x14ac:dyDescent="0.15">
      <c r="A338" s="117">
        <v>329</v>
      </c>
      <c r="B338" s="358"/>
      <c r="C338" s="200"/>
      <c r="D338" s="200"/>
      <c r="E338" s="200"/>
      <c r="F338" s="200"/>
      <c r="G338" s="200"/>
      <c r="H338" s="201"/>
      <c r="I338" s="201"/>
      <c r="J338" s="201"/>
      <c r="K338" s="204"/>
      <c r="L338" s="201"/>
      <c r="M338" s="201"/>
      <c r="N338" s="195" t="str">
        <f>IF(M338&lt;&gt;"",VLOOKUP(M338,paramètres!$D$11:$E$14,2,FALSE),"")</f>
        <v/>
      </c>
      <c r="O338" s="193"/>
      <c r="P338" s="202"/>
      <c r="Q338" s="203"/>
      <c r="R338" s="202"/>
      <c r="S338" s="203"/>
      <c r="T338" s="195"/>
      <c r="U338" s="195"/>
      <c r="V338" s="195"/>
      <c r="W338" s="195"/>
      <c r="X338" s="195"/>
      <c r="Y338" s="195"/>
      <c r="Z338" s="195"/>
      <c r="AA338" s="212">
        <f t="shared" si="45"/>
        <v>0</v>
      </c>
      <c r="AB338" s="195"/>
      <c r="AC338" s="195"/>
      <c r="AD338" s="195"/>
      <c r="AE338" s="195"/>
      <c r="AF338" s="211">
        <f t="shared" si="44"/>
        <v>0</v>
      </c>
      <c r="AG338" s="195"/>
      <c r="AH338" s="195"/>
      <c r="AI338" s="195"/>
      <c r="AJ338" s="195"/>
      <c r="AK338" s="212">
        <f t="shared" si="46"/>
        <v>0</v>
      </c>
      <c r="AM338" s="47">
        <f t="shared" si="47"/>
        <v>0</v>
      </c>
      <c r="AN338" s="47">
        <f t="shared" si="48"/>
        <v>0</v>
      </c>
      <c r="AO338" s="47">
        <f t="shared" si="49"/>
        <v>0</v>
      </c>
      <c r="AP338" s="1" t="str">
        <f t="shared" si="50"/>
        <v>B</v>
      </c>
    </row>
    <row r="339" spans="1:42" x14ac:dyDescent="0.15">
      <c r="A339" s="117">
        <v>330</v>
      </c>
      <c r="B339" s="358"/>
      <c r="C339" s="200"/>
      <c r="D339" s="200"/>
      <c r="E339" s="200"/>
      <c r="F339" s="200"/>
      <c r="G339" s="200"/>
      <c r="H339" s="201"/>
      <c r="I339" s="201"/>
      <c r="J339" s="201"/>
      <c r="K339" s="204"/>
      <c r="L339" s="201"/>
      <c r="M339" s="201"/>
      <c r="N339" s="195" t="str">
        <f>IF(M339&lt;&gt;"",VLOOKUP(M339,paramètres!$D$11:$E$14,2,FALSE),"")</f>
        <v/>
      </c>
      <c r="O339" s="193"/>
      <c r="P339" s="202"/>
      <c r="Q339" s="203"/>
      <c r="R339" s="202"/>
      <c r="S339" s="203"/>
      <c r="T339" s="195"/>
      <c r="U339" s="195"/>
      <c r="V339" s="195"/>
      <c r="W339" s="195"/>
      <c r="X339" s="195"/>
      <c r="Y339" s="195"/>
      <c r="Z339" s="195"/>
      <c r="AA339" s="212">
        <f t="shared" si="45"/>
        <v>0</v>
      </c>
      <c r="AB339" s="195"/>
      <c r="AC339" s="195"/>
      <c r="AD339" s="195"/>
      <c r="AE339" s="195"/>
      <c r="AF339" s="211">
        <f t="shared" si="44"/>
        <v>0</v>
      </c>
      <c r="AG339" s="195"/>
      <c r="AH339" s="195"/>
      <c r="AI339" s="195"/>
      <c r="AJ339" s="195"/>
      <c r="AK339" s="212">
        <f t="shared" si="46"/>
        <v>0</v>
      </c>
      <c r="AM339" s="47">
        <f t="shared" si="47"/>
        <v>0</v>
      </c>
      <c r="AN339" s="47">
        <f t="shared" si="48"/>
        <v>0</v>
      </c>
      <c r="AO339" s="47">
        <f t="shared" si="49"/>
        <v>0</v>
      </c>
      <c r="AP339" s="1" t="str">
        <f t="shared" si="50"/>
        <v>B</v>
      </c>
    </row>
    <row r="340" spans="1:42" x14ac:dyDescent="0.15">
      <c r="A340" s="117">
        <v>331</v>
      </c>
      <c r="B340" s="358"/>
      <c r="C340" s="200"/>
      <c r="D340" s="200"/>
      <c r="E340" s="200"/>
      <c r="F340" s="200"/>
      <c r="G340" s="200"/>
      <c r="H340" s="201"/>
      <c r="I340" s="201"/>
      <c r="J340" s="201"/>
      <c r="K340" s="204"/>
      <c r="L340" s="201"/>
      <c r="M340" s="201"/>
      <c r="N340" s="195" t="str">
        <f>IF(M340&lt;&gt;"",VLOOKUP(M340,paramètres!$D$11:$E$14,2,FALSE),"")</f>
        <v/>
      </c>
      <c r="O340" s="193"/>
      <c r="P340" s="202"/>
      <c r="Q340" s="203"/>
      <c r="R340" s="202"/>
      <c r="S340" s="203"/>
      <c r="T340" s="195"/>
      <c r="U340" s="195"/>
      <c r="V340" s="195"/>
      <c r="W340" s="195"/>
      <c r="X340" s="195"/>
      <c r="Y340" s="195"/>
      <c r="Z340" s="195"/>
      <c r="AA340" s="212">
        <f t="shared" si="45"/>
        <v>0</v>
      </c>
      <c r="AB340" s="195"/>
      <c r="AC340" s="195"/>
      <c r="AD340" s="195"/>
      <c r="AE340" s="195"/>
      <c r="AF340" s="211">
        <f t="shared" si="44"/>
        <v>0</v>
      </c>
      <c r="AG340" s="195"/>
      <c r="AH340" s="195"/>
      <c r="AI340" s="195"/>
      <c r="AJ340" s="195"/>
      <c r="AK340" s="212">
        <f t="shared" si="46"/>
        <v>0</v>
      </c>
      <c r="AM340" s="47">
        <f t="shared" si="47"/>
        <v>0</v>
      </c>
      <c r="AN340" s="47">
        <f t="shared" si="48"/>
        <v>0</v>
      </c>
      <c r="AO340" s="47">
        <f t="shared" si="49"/>
        <v>0</v>
      </c>
      <c r="AP340" s="1" t="str">
        <f t="shared" si="50"/>
        <v>B</v>
      </c>
    </row>
    <row r="341" spans="1:42" x14ac:dyDescent="0.15">
      <c r="A341" s="117">
        <v>332</v>
      </c>
      <c r="B341" s="358"/>
      <c r="C341" s="200"/>
      <c r="D341" s="200"/>
      <c r="E341" s="200"/>
      <c r="F341" s="200"/>
      <c r="G341" s="200"/>
      <c r="H341" s="201"/>
      <c r="I341" s="201"/>
      <c r="J341" s="201"/>
      <c r="K341" s="204"/>
      <c r="L341" s="201"/>
      <c r="M341" s="201"/>
      <c r="N341" s="195" t="str">
        <f>IF(M341&lt;&gt;"",VLOOKUP(M341,paramètres!$D$11:$E$14,2,FALSE),"")</f>
        <v/>
      </c>
      <c r="O341" s="193"/>
      <c r="P341" s="202"/>
      <c r="Q341" s="203"/>
      <c r="R341" s="202"/>
      <c r="S341" s="203"/>
      <c r="T341" s="195"/>
      <c r="U341" s="195"/>
      <c r="V341" s="195"/>
      <c r="W341" s="195"/>
      <c r="X341" s="195"/>
      <c r="Y341" s="195"/>
      <c r="Z341" s="195"/>
      <c r="AA341" s="212">
        <f t="shared" si="45"/>
        <v>0</v>
      </c>
      <c r="AB341" s="195"/>
      <c r="AC341" s="195"/>
      <c r="AD341" s="195"/>
      <c r="AE341" s="195"/>
      <c r="AF341" s="211">
        <f t="shared" si="44"/>
        <v>0</v>
      </c>
      <c r="AG341" s="195"/>
      <c r="AH341" s="195"/>
      <c r="AI341" s="195"/>
      <c r="AJ341" s="195"/>
      <c r="AK341" s="212">
        <f t="shared" si="46"/>
        <v>0</v>
      </c>
      <c r="AM341" s="47">
        <f t="shared" si="47"/>
        <v>0</v>
      </c>
      <c r="AN341" s="47">
        <f t="shared" si="48"/>
        <v>0</v>
      </c>
      <c r="AO341" s="47">
        <f t="shared" si="49"/>
        <v>0</v>
      </c>
      <c r="AP341" s="1" t="str">
        <f t="shared" si="50"/>
        <v>B</v>
      </c>
    </row>
    <row r="342" spans="1:42" x14ac:dyDescent="0.15">
      <c r="A342" s="117">
        <v>333</v>
      </c>
      <c r="B342" s="358"/>
      <c r="C342" s="200"/>
      <c r="D342" s="200"/>
      <c r="E342" s="200"/>
      <c r="F342" s="200"/>
      <c r="G342" s="200"/>
      <c r="H342" s="201"/>
      <c r="I342" s="201"/>
      <c r="J342" s="201"/>
      <c r="K342" s="204"/>
      <c r="L342" s="201"/>
      <c r="M342" s="201"/>
      <c r="N342" s="195" t="str">
        <f>IF(M342&lt;&gt;"",VLOOKUP(M342,paramètres!$D$11:$E$14,2,FALSE),"")</f>
        <v/>
      </c>
      <c r="O342" s="193"/>
      <c r="P342" s="202"/>
      <c r="Q342" s="203"/>
      <c r="R342" s="202"/>
      <c r="S342" s="203"/>
      <c r="T342" s="195"/>
      <c r="U342" s="195"/>
      <c r="V342" s="195"/>
      <c r="W342" s="195"/>
      <c r="X342" s="195"/>
      <c r="Y342" s="195"/>
      <c r="Z342" s="195"/>
      <c r="AA342" s="212">
        <f t="shared" si="45"/>
        <v>0</v>
      </c>
      <c r="AB342" s="195"/>
      <c r="AC342" s="195"/>
      <c r="AD342" s="195"/>
      <c r="AE342" s="195"/>
      <c r="AF342" s="211">
        <f t="shared" si="44"/>
        <v>0</v>
      </c>
      <c r="AG342" s="195"/>
      <c r="AH342" s="195"/>
      <c r="AI342" s="195"/>
      <c r="AJ342" s="195"/>
      <c r="AK342" s="212">
        <f t="shared" si="46"/>
        <v>0</v>
      </c>
      <c r="AM342" s="47">
        <f t="shared" si="47"/>
        <v>0</v>
      </c>
      <c r="AN342" s="47">
        <f t="shared" si="48"/>
        <v>0</v>
      </c>
      <c r="AO342" s="47">
        <f t="shared" si="49"/>
        <v>0</v>
      </c>
      <c r="AP342" s="1" t="str">
        <f t="shared" si="50"/>
        <v>B</v>
      </c>
    </row>
    <row r="343" spans="1:42" x14ac:dyDescent="0.15">
      <c r="A343" s="117">
        <v>334</v>
      </c>
      <c r="B343" s="358"/>
      <c r="C343" s="200"/>
      <c r="D343" s="200"/>
      <c r="E343" s="200"/>
      <c r="F343" s="200"/>
      <c r="G343" s="200"/>
      <c r="H343" s="201"/>
      <c r="I343" s="201"/>
      <c r="J343" s="201"/>
      <c r="K343" s="204"/>
      <c r="L343" s="201"/>
      <c r="M343" s="201"/>
      <c r="N343" s="195" t="str">
        <f>IF(M343&lt;&gt;"",VLOOKUP(M343,paramètres!$D$11:$E$14,2,FALSE),"")</f>
        <v/>
      </c>
      <c r="O343" s="193"/>
      <c r="P343" s="202"/>
      <c r="Q343" s="203"/>
      <c r="R343" s="202"/>
      <c r="S343" s="203"/>
      <c r="T343" s="195"/>
      <c r="U343" s="195"/>
      <c r="V343" s="195"/>
      <c r="W343" s="195"/>
      <c r="X343" s="195"/>
      <c r="Y343" s="195"/>
      <c r="Z343" s="195"/>
      <c r="AA343" s="212">
        <f t="shared" si="45"/>
        <v>0</v>
      </c>
      <c r="AB343" s="195"/>
      <c r="AC343" s="195"/>
      <c r="AD343" s="195"/>
      <c r="AE343" s="195"/>
      <c r="AF343" s="211">
        <f t="shared" si="44"/>
        <v>0</v>
      </c>
      <c r="AG343" s="195"/>
      <c r="AH343" s="195"/>
      <c r="AI343" s="195"/>
      <c r="AJ343" s="195"/>
      <c r="AK343" s="212">
        <f t="shared" si="46"/>
        <v>0</v>
      </c>
      <c r="AM343" s="47">
        <f t="shared" si="47"/>
        <v>0</v>
      </c>
      <c r="AN343" s="47">
        <f t="shared" si="48"/>
        <v>0</v>
      </c>
      <c r="AO343" s="47">
        <f t="shared" si="49"/>
        <v>0</v>
      </c>
      <c r="AP343" s="1" t="str">
        <f t="shared" si="50"/>
        <v>B</v>
      </c>
    </row>
    <row r="344" spans="1:42" x14ac:dyDescent="0.15">
      <c r="A344" s="117">
        <v>335</v>
      </c>
      <c r="B344" s="358" t="str">
        <f t="shared" si="16"/>
        <v/>
      </c>
      <c r="C344" s="200"/>
      <c r="D344" s="200"/>
      <c r="E344" s="200"/>
      <c r="F344" s="200"/>
      <c r="G344" s="200"/>
      <c r="H344" s="201"/>
      <c r="I344" s="201"/>
      <c r="J344" s="201"/>
      <c r="K344" s="204"/>
      <c r="L344" s="201"/>
      <c r="M344" s="201"/>
      <c r="N344" s="195" t="str">
        <f>IF(M344&lt;&gt;"",VLOOKUP(M344,paramètres!$D$11:$E$14,2,FALSE),"")</f>
        <v/>
      </c>
      <c r="O344" s="193"/>
      <c r="P344" s="202"/>
      <c r="Q344" s="203"/>
      <c r="R344" s="202"/>
      <c r="S344" s="203"/>
      <c r="T344" s="195"/>
      <c r="U344" s="195"/>
      <c r="V344" s="195"/>
      <c r="W344" s="195"/>
      <c r="X344" s="195"/>
      <c r="Y344" s="195"/>
      <c r="Z344" s="195"/>
      <c r="AA344" s="212">
        <f t="shared" si="45"/>
        <v>0</v>
      </c>
      <c r="AB344" s="195"/>
      <c r="AC344" s="195"/>
      <c r="AD344" s="195"/>
      <c r="AE344" s="195"/>
      <c r="AF344" s="211">
        <f t="shared" si="44"/>
        <v>0</v>
      </c>
      <c r="AG344" s="195"/>
      <c r="AH344" s="195"/>
      <c r="AI344" s="195"/>
      <c r="AJ344" s="195"/>
      <c r="AK344" s="212">
        <f t="shared" si="46"/>
        <v>0</v>
      </c>
      <c r="AM344" s="47">
        <f t="shared" si="47"/>
        <v>0</v>
      </c>
      <c r="AN344" s="47">
        <f t="shared" si="48"/>
        <v>0</v>
      </c>
      <c r="AO344" s="47">
        <f t="shared" si="49"/>
        <v>0</v>
      </c>
      <c r="AP344" s="1" t="str">
        <f t="shared" si="50"/>
        <v>B</v>
      </c>
    </row>
    <row r="345" spans="1:42" x14ac:dyDescent="0.15">
      <c r="A345" s="117">
        <v>336</v>
      </c>
      <c r="B345" s="358" t="str">
        <f t="shared" si="16"/>
        <v/>
      </c>
      <c r="C345" s="200"/>
      <c r="D345" s="200"/>
      <c r="E345" s="200"/>
      <c r="F345" s="200"/>
      <c r="G345" s="200"/>
      <c r="H345" s="201"/>
      <c r="I345" s="201"/>
      <c r="J345" s="201"/>
      <c r="K345" s="204"/>
      <c r="L345" s="201"/>
      <c r="M345" s="201"/>
      <c r="N345" s="195" t="str">
        <f>IF(M345&lt;&gt;"",VLOOKUP(M345,paramètres!$D$11:$E$14,2,FALSE),"")</f>
        <v/>
      </c>
      <c r="O345" s="193"/>
      <c r="P345" s="202"/>
      <c r="Q345" s="203"/>
      <c r="R345" s="202"/>
      <c r="S345" s="203"/>
      <c r="T345" s="195"/>
      <c r="U345" s="195"/>
      <c r="V345" s="195"/>
      <c r="W345" s="195"/>
      <c r="X345" s="195"/>
      <c r="Y345" s="195"/>
      <c r="Z345" s="195"/>
      <c r="AA345" s="212">
        <f t="shared" si="45"/>
        <v>0</v>
      </c>
      <c r="AB345" s="195"/>
      <c r="AC345" s="195"/>
      <c r="AD345" s="195"/>
      <c r="AE345" s="195"/>
      <c r="AF345" s="211">
        <f t="shared" si="44"/>
        <v>0</v>
      </c>
      <c r="AG345" s="195"/>
      <c r="AH345" s="195"/>
      <c r="AI345" s="195"/>
      <c r="AJ345" s="195"/>
      <c r="AK345" s="212">
        <f t="shared" si="46"/>
        <v>0</v>
      </c>
      <c r="AM345" s="47">
        <f t="shared" si="47"/>
        <v>0</v>
      </c>
      <c r="AN345" s="47">
        <f t="shared" si="48"/>
        <v>0</v>
      </c>
      <c r="AO345" s="47">
        <f t="shared" si="49"/>
        <v>0</v>
      </c>
      <c r="AP345" s="1" t="str">
        <f t="shared" si="50"/>
        <v>B</v>
      </c>
    </row>
    <row r="346" spans="1:42" x14ac:dyDescent="0.15">
      <c r="A346" s="117">
        <v>337</v>
      </c>
      <c r="B346" s="358" t="str">
        <f t="shared" si="16"/>
        <v/>
      </c>
      <c r="C346" s="200"/>
      <c r="D346" s="200"/>
      <c r="E346" s="200"/>
      <c r="F346" s="200"/>
      <c r="G346" s="200"/>
      <c r="H346" s="201"/>
      <c r="I346" s="201"/>
      <c r="J346" s="201"/>
      <c r="K346" s="204"/>
      <c r="L346" s="201"/>
      <c r="M346" s="201"/>
      <c r="N346" s="195" t="str">
        <f>IF(M346&lt;&gt;"",VLOOKUP(M346,paramètres!$D$11:$E$14,2,FALSE),"")</f>
        <v/>
      </c>
      <c r="O346" s="193"/>
      <c r="P346" s="202"/>
      <c r="Q346" s="203"/>
      <c r="R346" s="202"/>
      <c r="S346" s="203"/>
      <c r="T346" s="195"/>
      <c r="U346" s="195"/>
      <c r="V346" s="195"/>
      <c r="W346" s="195"/>
      <c r="X346" s="195"/>
      <c r="Y346" s="195"/>
      <c r="Z346" s="195"/>
      <c r="AA346" s="212">
        <f t="shared" si="45"/>
        <v>0</v>
      </c>
      <c r="AB346" s="195"/>
      <c r="AC346" s="195"/>
      <c r="AD346" s="195"/>
      <c r="AE346" s="195"/>
      <c r="AF346" s="211">
        <f t="shared" si="44"/>
        <v>0</v>
      </c>
      <c r="AG346" s="195"/>
      <c r="AH346" s="195"/>
      <c r="AI346" s="195"/>
      <c r="AJ346" s="195"/>
      <c r="AK346" s="212">
        <f t="shared" si="46"/>
        <v>0</v>
      </c>
      <c r="AM346" s="47">
        <f t="shared" si="47"/>
        <v>0</v>
      </c>
      <c r="AN346" s="47">
        <f t="shared" si="48"/>
        <v>0</v>
      </c>
      <c r="AO346" s="47">
        <f t="shared" si="49"/>
        <v>0</v>
      </c>
      <c r="AP346" s="1" t="str">
        <f t="shared" si="50"/>
        <v>B</v>
      </c>
    </row>
    <row r="347" spans="1:42" x14ac:dyDescent="0.15">
      <c r="A347" s="117">
        <v>338</v>
      </c>
      <c r="B347" s="358" t="str">
        <f t="shared" si="16"/>
        <v/>
      </c>
      <c r="C347" s="200"/>
      <c r="D347" s="200"/>
      <c r="E347" s="200"/>
      <c r="F347" s="200"/>
      <c r="G347" s="200"/>
      <c r="H347" s="201"/>
      <c r="I347" s="201"/>
      <c r="J347" s="201"/>
      <c r="K347" s="204"/>
      <c r="L347" s="201"/>
      <c r="M347" s="201"/>
      <c r="N347" s="195" t="str">
        <f>IF(M347&lt;&gt;"",VLOOKUP(M347,paramètres!$D$11:$E$14,2,FALSE),"")</f>
        <v/>
      </c>
      <c r="O347" s="193"/>
      <c r="P347" s="202"/>
      <c r="Q347" s="203"/>
      <c r="R347" s="202"/>
      <c r="S347" s="203"/>
      <c r="T347" s="195"/>
      <c r="U347" s="195"/>
      <c r="V347" s="195"/>
      <c r="W347" s="195"/>
      <c r="X347" s="195"/>
      <c r="Y347" s="195"/>
      <c r="Z347" s="195"/>
      <c r="AA347" s="212">
        <f t="shared" si="45"/>
        <v>0</v>
      </c>
      <c r="AB347" s="195"/>
      <c r="AC347" s="195"/>
      <c r="AD347" s="195"/>
      <c r="AE347" s="195"/>
      <c r="AF347" s="211">
        <f t="shared" si="44"/>
        <v>0</v>
      </c>
      <c r="AG347" s="195"/>
      <c r="AH347" s="195"/>
      <c r="AI347" s="195"/>
      <c r="AJ347" s="195"/>
      <c r="AK347" s="212">
        <f t="shared" si="46"/>
        <v>0</v>
      </c>
      <c r="AM347" s="47">
        <f t="shared" si="47"/>
        <v>0</v>
      </c>
      <c r="AN347" s="47">
        <f t="shared" si="48"/>
        <v>0</v>
      </c>
      <c r="AO347" s="47">
        <f t="shared" si="49"/>
        <v>0</v>
      </c>
      <c r="AP347" s="1" t="str">
        <f t="shared" si="50"/>
        <v>B</v>
      </c>
    </row>
    <row r="348" spans="1:42" x14ac:dyDescent="0.15">
      <c r="A348" s="117">
        <v>339</v>
      </c>
      <c r="B348" s="358" t="str">
        <f t="shared" si="16"/>
        <v/>
      </c>
      <c r="C348" s="200"/>
      <c r="D348" s="200"/>
      <c r="E348" s="200"/>
      <c r="F348" s="200"/>
      <c r="G348" s="200"/>
      <c r="H348" s="201"/>
      <c r="I348" s="201"/>
      <c r="J348" s="201"/>
      <c r="K348" s="204"/>
      <c r="L348" s="201"/>
      <c r="M348" s="201"/>
      <c r="N348" s="195" t="str">
        <f>IF(M348&lt;&gt;"",VLOOKUP(M348,paramètres!$D$11:$E$14,2,FALSE),"")</f>
        <v/>
      </c>
      <c r="O348" s="193"/>
      <c r="P348" s="202"/>
      <c r="Q348" s="203"/>
      <c r="R348" s="202"/>
      <c r="S348" s="203"/>
      <c r="T348" s="195"/>
      <c r="U348" s="195"/>
      <c r="V348" s="195"/>
      <c r="W348" s="195"/>
      <c r="X348" s="195"/>
      <c r="Y348" s="195"/>
      <c r="Z348" s="195"/>
      <c r="AA348" s="212">
        <f t="shared" si="45"/>
        <v>0</v>
      </c>
      <c r="AB348" s="195"/>
      <c r="AC348" s="195"/>
      <c r="AD348" s="195"/>
      <c r="AE348" s="195"/>
      <c r="AF348" s="211">
        <f t="shared" si="44"/>
        <v>0</v>
      </c>
      <c r="AG348" s="195"/>
      <c r="AH348" s="195"/>
      <c r="AI348" s="195"/>
      <c r="AJ348" s="195"/>
      <c r="AK348" s="212">
        <f t="shared" si="46"/>
        <v>0</v>
      </c>
      <c r="AM348" s="47">
        <f t="shared" si="47"/>
        <v>0</v>
      </c>
      <c r="AN348" s="47">
        <f t="shared" si="48"/>
        <v>0</v>
      </c>
      <c r="AO348" s="47">
        <f t="shared" si="49"/>
        <v>0</v>
      </c>
      <c r="AP348" s="1" t="str">
        <f t="shared" si="50"/>
        <v>B</v>
      </c>
    </row>
    <row r="349" spans="1:42" x14ac:dyDescent="0.15">
      <c r="A349" s="117">
        <v>340</v>
      </c>
      <c r="B349" s="358" t="str">
        <f t="shared" si="16"/>
        <v/>
      </c>
      <c r="C349" s="200"/>
      <c r="D349" s="200"/>
      <c r="E349" s="200"/>
      <c r="F349" s="200"/>
      <c r="G349" s="200"/>
      <c r="H349" s="201"/>
      <c r="I349" s="201"/>
      <c r="J349" s="201"/>
      <c r="K349" s="204"/>
      <c r="L349" s="201"/>
      <c r="M349" s="201"/>
      <c r="N349" s="195" t="str">
        <f>IF(M349&lt;&gt;"",VLOOKUP(M349,paramètres!$D$11:$E$14,2,FALSE),"")</f>
        <v/>
      </c>
      <c r="O349" s="193"/>
      <c r="P349" s="202"/>
      <c r="Q349" s="203"/>
      <c r="R349" s="202"/>
      <c r="S349" s="203"/>
      <c r="T349" s="195"/>
      <c r="U349" s="195"/>
      <c r="V349" s="195"/>
      <c r="W349" s="195"/>
      <c r="X349" s="195"/>
      <c r="Y349" s="195"/>
      <c r="Z349" s="195"/>
      <c r="AA349" s="212">
        <f t="shared" si="45"/>
        <v>0</v>
      </c>
      <c r="AB349" s="195"/>
      <c r="AC349" s="195"/>
      <c r="AD349" s="195"/>
      <c r="AE349" s="195"/>
      <c r="AF349" s="211">
        <f t="shared" si="44"/>
        <v>0</v>
      </c>
      <c r="AG349" s="195"/>
      <c r="AH349" s="195"/>
      <c r="AI349" s="195"/>
      <c r="AJ349" s="195"/>
      <c r="AK349" s="212">
        <f t="shared" si="46"/>
        <v>0</v>
      </c>
      <c r="AM349" s="47">
        <f t="shared" si="47"/>
        <v>0</v>
      </c>
      <c r="AN349" s="47">
        <f t="shared" si="48"/>
        <v>0</v>
      </c>
      <c r="AO349" s="47">
        <f t="shared" si="49"/>
        <v>0</v>
      </c>
      <c r="AP349" s="1" t="str">
        <f t="shared" si="50"/>
        <v>B</v>
      </c>
    </row>
    <row r="350" spans="1:42" x14ac:dyDescent="0.15">
      <c r="A350" s="117">
        <v>341</v>
      </c>
      <c r="B350" s="358" t="str">
        <f t="shared" si="16"/>
        <v/>
      </c>
      <c r="C350" s="200"/>
      <c r="D350" s="200"/>
      <c r="E350" s="200"/>
      <c r="F350" s="200"/>
      <c r="G350" s="200"/>
      <c r="H350" s="201"/>
      <c r="I350" s="201"/>
      <c r="J350" s="201"/>
      <c r="K350" s="204"/>
      <c r="L350" s="201"/>
      <c r="M350" s="201"/>
      <c r="N350" s="195" t="str">
        <f>IF(M350&lt;&gt;"",VLOOKUP(M350,paramètres!$D$11:$E$14,2,FALSE),"")</f>
        <v/>
      </c>
      <c r="O350" s="193"/>
      <c r="P350" s="202"/>
      <c r="Q350" s="203"/>
      <c r="R350" s="202"/>
      <c r="S350" s="203"/>
      <c r="T350" s="195"/>
      <c r="U350" s="195"/>
      <c r="V350" s="195"/>
      <c r="W350" s="195"/>
      <c r="X350" s="195"/>
      <c r="Y350" s="195"/>
      <c r="Z350" s="195"/>
      <c r="AA350" s="212">
        <f t="shared" si="45"/>
        <v>0</v>
      </c>
      <c r="AB350" s="195"/>
      <c r="AC350" s="195"/>
      <c r="AD350" s="195"/>
      <c r="AE350" s="195"/>
      <c r="AF350" s="211">
        <f t="shared" si="44"/>
        <v>0</v>
      </c>
      <c r="AG350" s="195"/>
      <c r="AH350" s="195"/>
      <c r="AI350" s="195"/>
      <c r="AJ350" s="195"/>
      <c r="AK350" s="212">
        <f t="shared" si="46"/>
        <v>0</v>
      </c>
      <c r="AM350" s="47">
        <f t="shared" si="47"/>
        <v>0</v>
      </c>
      <c r="AN350" s="47">
        <f t="shared" si="48"/>
        <v>0</v>
      </c>
      <c r="AO350" s="47">
        <f t="shared" si="49"/>
        <v>0</v>
      </c>
      <c r="AP350" s="1" t="str">
        <f t="shared" si="50"/>
        <v>B</v>
      </c>
    </row>
    <row r="351" spans="1:42" x14ac:dyDescent="0.15">
      <c r="A351" s="117">
        <v>342</v>
      </c>
      <c r="B351" s="358" t="str">
        <f t="shared" si="16"/>
        <v/>
      </c>
      <c r="C351" s="200"/>
      <c r="D351" s="200"/>
      <c r="E351" s="200"/>
      <c r="F351" s="200"/>
      <c r="G351" s="200"/>
      <c r="H351" s="201"/>
      <c r="I351" s="201"/>
      <c r="J351" s="201"/>
      <c r="K351" s="204"/>
      <c r="L351" s="201"/>
      <c r="M351" s="201"/>
      <c r="N351" s="195" t="str">
        <f>IF(M351&lt;&gt;"",VLOOKUP(M351,paramètres!$D$11:$E$14,2,FALSE),"")</f>
        <v/>
      </c>
      <c r="O351" s="193"/>
      <c r="P351" s="202"/>
      <c r="Q351" s="203"/>
      <c r="R351" s="202"/>
      <c r="S351" s="203"/>
      <c r="T351" s="195"/>
      <c r="U351" s="195"/>
      <c r="V351" s="195"/>
      <c r="W351" s="195"/>
      <c r="X351" s="195"/>
      <c r="Y351" s="195"/>
      <c r="Z351" s="195"/>
      <c r="AA351" s="212">
        <f t="shared" si="45"/>
        <v>0</v>
      </c>
      <c r="AB351" s="195"/>
      <c r="AC351" s="195"/>
      <c r="AD351" s="195"/>
      <c r="AE351" s="195"/>
      <c r="AF351" s="211">
        <f t="shared" si="44"/>
        <v>0</v>
      </c>
      <c r="AG351" s="195"/>
      <c r="AH351" s="195"/>
      <c r="AI351" s="195"/>
      <c r="AJ351" s="195"/>
      <c r="AK351" s="212">
        <f t="shared" si="46"/>
        <v>0</v>
      </c>
      <c r="AM351" s="47">
        <f t="shared" si="47"/>
        <v>0</v>
      </c>
      <c r="AN351" s="47">
        <f t="shared" si="48"/>
        <v>0</v>
      </c>
      <c r="AO351" s="47">
        <f t="shared" si="49"/>
        <v>0</v>
      </c>
      <c r="AP351" s="1" t="str">
        <f t="shared" si="50"/>
        <v>B</v>
      </c>
    </row>
    <row r="352" spans="1:42" x14ac:dyDescent="0.15">
      <c r="A352" s="117">
        <v>343</v>
      </c>
      <c r="B352" s="358" t="str">
        <f t="shared" ref="B352:B404" si="51">C352&amp;D352</f>
        <v/>
      </c>
      <c r="C352" s="200"/>
      <c r="D352" s="200"/>
      <c r="E352" s="200"/>
      <c r="F352" s="200"/>
      <c r="G352" s="200"/>
      <c r="H352" s="201"/>
      <c r="I352" s="201"/>
      <c r="J352" s="201"/>
      <c r="K352" s="204"/>
      <c r="L352" s="201"/>
      <c r="M352" s="201"/>
      <c r="N352" s="195" t="str">
        <f>IF(M352&lt;&gt;"",VLOOKUP(M352,paramètres!$D$11:$E$14,2,FALSE),"")</f>
        <v/>
      </c>
      <c r="O352" s="193"/>
      <c r="P352" s="202"/>
      <c r="Q352" s="203"/>
      <c r="R352" s="202"/>
      <c r="S352" s="203"/>
      <c r="T352" s="195"/>
      <c r="U352" s="195"/>
      <c r="V352" s="195"/>
      <c r="W352" s="195"/>
      <c r="X352" s="195"/>
      <c r="Y352" s="195"/>
      <c r="Z352" s="195"/>
      <c r="AA352" s="212">
        <f t="shared" ref="AA352:AA404" si="52">T352+U352+V352+W352+X352+Y352+Z352</f>
        <v>0</v>
      </c>
      <c r="AB352" s="195"/>
      <c r="AC352" s="195"/>
      <c r="AD352" s="195"/>
      <c r="AE352" s="195"/>
      <c r="AF352" s="211">
        <f t="shared" si="44"/>
        <v>0</v>
      </c>
      <c r="AG352" s="195"/>
      <c r="AH352" s="195"/>
      <c r="AI352" s="195"/>
      <c r="AJ352" s="195"/>
      <c r="AK352" s="212">
        <f t="shared" ref="AK352:AK404" si="53">AG352+AH352+AI352+AJ352</f>
        <v>0</v>
      </c>
      <c r="AM352" s="47">
        <f t="shared" ref="AM352:AM404" si="54">(AK352+Z352+Y352+T352)</f>
        <v>0</v>
      </c>
      <c r="AN352" s="47">
        <f t="shared" ref="AN352:AN404" si="55">(AK352+Z352+Y352+T352)/12</f>
        <v>0</v>
      </c>
      <c r="AO352" s="47">
        <f t="shared" ref="AO352:AO404" si="56">IF(AN352&lt;&gt;0,1,0)</f>
        <v>0</v>
      </c>
      <c r="AP352" s="1" t="str">
        <f t="shared" ref="AP352:AP404" si="57">IF(AN352&gt;=1000000,"A","B")</f>
        <v>B</v>
      </c>
    </row>
    <row r="353" spans="1:42" x14ac:dyDescent="0.15">
      <c r="A353" s="117">
        <v>344</v>
      </c>
      <c r="B353" s="358" t="str">
        <f t="shared" si="51"/>
        <v/>
      </c>
      <c r="C353" s="200"/>
      <c r="D353" s="200"/>
      <c r="E353" s="200"/>
      <c r="F353" s="200"/>
      <c r="G353" s="200"/>
      <c r="H353" s="201"/>
      <c r="I353" s="201"/>
      <c r="J353" s="201"/>
      <c r="K353" s="204"/>
      <c r="L353" s="201"/>
      <c r="M353" s="201"/>
      <c r="N353" s="195" t="str">
        <f>IF(M353&lt;&gt;"",VLOOKUP(M353,paramètres!$D$11:$E$14,2,FALSE),"")</f>
        <v/>
      </c>
      <c r="O353" s="193"/>
      <c r="P353" s="202"/>
      <c r="Q353" s="203"/>
      <c r="R353" s="202"/>
      <c r="S353" s="203"/>
      <c r="T353" s="195"/>
      <c r="U353" s="195"/>
      <c r="V353" s="195"/>
      <c r="W353" s="195"/>
      <c r="X353" s="195"/>
      <c r="Y353" s="195"/>
      <c r="Z353" s="195"/>
      <c r="AA353" s="212">
        <f t="shared" si="52"/>
        <v>0</v>
      </c>
      <c r="AB353" s="195"/>
      <c r="AC353" s="195"/>
      <c r="AD353" s="195"/>
      <c r="AE353" s="195"/>
      <c r="AF353" s="211">
        <f t="shared" si="44"/>
        <v>0</v>
      </c>
      <c r="AG353" s="195"/>
      <c r="AH353" s="195"/>
      <c r="AI353" s="195"/>
      <c r="AJ353" s="195"/>
      <c r="AK353" s="212">
        <f t="shared" si="53"/>
        <v>0</v>
      </c>
      <c r="AM353" s="47">
        <f t="shared" si="54"/>
        <v>0</v>
      </c>
      <c r="AN353" s="47">
        <f t="shared" si="55"/>
        <v>0</v>
      </c>
      <c r="AO353" s="47">
        <f t="shared" si="56"/>
        <v>0</v>
      </c>
      <c r="AP353" s="1" t="str">
        <f t="shared" si="57"/>
        <v>B</v>
      </c>
    </row>
    <row r="354" spans="1:42" x14ac:dyDescent="0.15">
      <c r="A354" s="117">
        <v>345</v>
      </c>
      <c r="B354" s="358" t="str">
        <f t="shared" si="51"/>
        <v/>
      </c>
      <c r="C354" s="200"/>
      <c r="D354" s="200"/>
      <c r="E354" s="200"/>
      <c r="F354" s="200"/>
      <c r="G354" s="200"/>
      <c r="H354" s="201"/>
      <c r="I354" s="201"/>
      <c r="J354" s="201"/>
      <c r="K354" s="204"/>
      <c r="L354" s="201"/>
      <c r="M354" s="201"/>
      <c r="N354" s="195" t="str">
        <f>IF(M354&lt;&gt;"",VLOOKUP(M354,paramètres!$D$11:$E$14,2,FALSE),"")</f>
        <v/>
      </c>
      <c r="O354" s="193"/>
      <c r="P354" s="202"/>
      <c r="Q354" s="203"/>
      <c r="R354" s="202"/>
      <c r="S354" s="203"/>
      <c r="T354" s="195"/>
      <c r="U354" s="195"/>
      <c r="V354" s="195"/>
      <c r="W354" s="195"/>
      <c r="X354" s="195"/>
      <c r="Y354" s="195"/>
      <c r="Z354" s="195"/>
      <c r="AA354" s="212">
        <f t="shared" si="52"/>
        <v>0</v>
      </c>
      <c r="AB354" s="195"/>
      <c r="AC354" s="195"/>
      <c r="AD354" s="195"/>
      <c r="AE354" s="195"/>
      <c r="AF354" s="211">
        <f t="shared" si="44"/>
        <v>0</v>
      </c>
      <c r="AG354" s="195"/>
      <c r="AH354" s="195"/>
      <c r="AI354" s="195"/>
      <c r="AJ354" s="195"/>
      <c r="AK354" s="212">
        <f t="shared" si="53"/>
        <v>0</v>
      </c>
      <c r="AM354" s="47">
        <f t="shared" si="54"/>
        <v>0</v>
      </c>
      <c r="AN354" s="47">
        <f t="shared" si="55"/>
        <v>0</v>
      </c>
      <c r="AO354" s="47">
        <f t="shared" si="56"/>
        <v>0</v>
      </c>
      <c r="AP354" s="1" t="str">
        <f t="shared" si="57"/>
        <v>B</v>
      </c>
    </row>
    <row r="355" spans="1:42" x14ac:dyDescent="0.15">
      <c r="A355" s="117">
        <v>346</v>
      </c>
      <c r="B355" s="358" t="str">
        <f t="shared" si="51"/>
        <v/>
      </c>
      <c r="C355" s="200"/>
      <c r="D355" s="200"/>
      <c r="E355" s="200"/>
      <c r="F355" s="200"/>
      <c r="G355" s="200"/>
      <c r="H355" s="201"/>
      <c r="I355" s="201"/>
      <c r="J355" s="201"/>
      <c r="K355" s="204"/>
      <c r="L355" s="201"/>
      <c r="M355" s="201"/>
      <c r="N355" s="195" t="str">
        <f>IF(M355&lt;&gt;"",VLOOKUP(M355,paramètres!$D$11:$E$14,2,FALSE),"")</f>
        <v/>
      </c>
      <c r="O355" s="193"/>
      <c r="P355" s="202"/>
      <c r="Q355" s="203"/>
      <c r="R355" s="202"/>
      <c r="S355" s="203"/>
      <c r="T355" s="195"/>
      <c r="U355" s="195"/>
      <c r="V355" s="195"/>
      <c r="W355" s="195"/>
      <c r="X355" s="195"/>
      <c r="Y355" s="195"/>
      <c r="Z355" s="195"/>
      <c r="AA355" s="212">
        <f t="shared" si="52"/>
        <v>0</v>
      </c>
      <c r="AB355" s="195"/>
      <c r="AC355" s="195"/>
      <c r="AD355" s="195"/>
      <c r="AE355" s="195"/>
      <c r="AF355" s="211">
        <f t="shared" si="44"/>
        <v>0</v>
      </c>
      <c r="AG355" s="195"/>
      <c r="AH355" s="195"/>
      <c r="AI355" s="195"/>
      <c r="AJ355" s="195"/>
      <c r="AK355" s="212">
        <f t="shared" si="53"/>
        <v>0</v>
      </c>
      <c r="AM355" s="47">
        <f t="shared" si="54"/>
        <v>0</v>
      </c>
      <c r="AN355" s="47">
        <f t="shared" si="55"/>
        <v>0</v>
      </c>
      <c r="AO355" s="47">
        <f t="shared" si="56"/>
        <v>0</v>
      </c>
      <c r="AP355" s="1" t="str">
        <f t="shared" si="57"/>
        <v>B</v>
      </c>
    </row>
    <row r="356" spans="1:42" x14ac:dyDescent="0.15">
      <c r="A356" s="117">
        <v>347</v>
      </c>
      <c r="B356" s="358" t="str">
        <f t="shared" si="51"/>
        <v/>
      </c>
      <c r="C356" s="200"/>
      <c r="D356" s="200"/>
      <c r="E356" s="200"/>
      <c r="F356" s="200"/>
      <c r="G356" s="200"/>
      <c r="H356" s="201"/>
      <c r="I356" s="201"/>
      <c r="J356" s="201"/>
      <c r="K356" s="204"/>
      <c r="L356" s="201"/>
      <c r="M356" s="201"/>
      <c r="N356" s="195" t="str">
        <f>IF(M356&lt;&gt;"",VLOOKUP(M356,paramètres!$D$11:$E$14,2,FALSE),"")</f>
        <v/>
      </c>
      <c r="O356" s="193"/>
      <c r="P356" s="202"/>
      <c r="Q356" s="203"/>
      <c r="R356" s="202"/>
      <c r="S356" s="203"/>
      <c r="T356" s="195"/>
      <c r="U356" s="195"/>
      <c r="V356" s="195"/>
      <c r="W356" s="195"/>
      <c r="X356" s="195"/>
      <c r="Y356" s="195"/>
      <c r="Z356" s="195"/>
      <c r="AA356" s="212">
        <f t="shared" si="52"/>
        <v>0</v>
      </c>
      <c r="AB356" s="195"/>
      <c r="AC356" s="195"/>
      <c r="AD356" s="195"/>
      <c r="AE356" s="195"/>
      <c r="AF356" s="211">
        <f t="shared" si="44"/>
        <v>0</v>
      </c>
      <c r="AG356" s="195"/>
      <c r="AH356" s="195"/>
      <c r="AI356" s="195"/>
      <c r="AJ356" s="195"/>
      <c r="AK356" s="212">
        <f t="shared" si="53"/>
        <v>0</v>
      </c>
      <c r="AM356" s="47">
        <f t="shared" si="54"/>
        <v>0</v>
      </c>
      <c r="AN356" s="47">
        <f t="shared" si="55"/>
        <v>0</v>
      </c>
      <c r="AO356" s="47">
        <f t="shared" si="56"/>
        <v>0</v>
      </c>
      <c r="AP356" s="1" t="str">
        <f t="shared" si="57"/>
        <v>B</v>
      </c>
    </row>
    <row r="357" spans="1:42" x14ac:dyDescent="0.15">
      <c r="A357" s="117">
        <v>348</v>
      </c>
      <c r="B357" s="358" t="str">
        <f t="shared" si="51"/>
        <v/>
      </c>
      <c r="C357" s="200"/>
      <c r="D357" s="200"/>
      <c r="E357" s="200"/>
      <c r="F357" s="200"/>
      <c r="G357" s="200"/>
      <c r="H357" s="201"/>
      <c r="I357" s="201"/>
      <c r="J357" s="201"/>
      <c r="K357" s="204"/>
      <c r="L357" s="201"/>
      <c r="M357" s="201"/>
      <c r="N357" s="195" t="str">
        <f>IF(M357&lt;&gt;"",VLOOKUP(M357,paramètres!$D$11:$E$14,2,FALSE),"")</f>
        <v/>
      </c>
      <c r="O357" s="193"/>
      <c r="P357" s="202"/>
      <c r="Q357" s="203"/>
      <c r="R357" s="202"/>
      <c r="S357" s="203"/>
      <c r="T357" s="195"/>
      <c r="U357" s="195"/>
      <c r="V357" s="195"/>
      <c r="W357" s="195"/>
      <c r="X357" s="195"/>
      <c r="Y357" s="195"/>
      <c r="Z357" s="195"/>
      <c r="AA357" s="212">
        <f t="shared" si="52"/>
        <v>0</v>
      </c>
      <c r="AB357" s="195"/>
      <c r="AC357" s="195"/>
      <c r="AD357" s="195"/>
      <c r="AE357" s="195"/>
      <c r="AF357" s="211">
        <f t="shared" si="44"/>
        <v>0</v>
      </c>
      <c r="AG357" s="195"/>
      <c r="AH357" s="195"/>
      <c r="AI357" s="195"/>
      <c r="AJ357" s="195"/>
      <c r="AK357" s="212">
        <f t="shared" si="53"/>
        <v>0</v>
      </c>
      <c r="AM357" s="47">
        <f t="shared" si="54"/>
        <v>0</v>
      </c>
      <c r="AN357" s="47">
        <f t="shared" si="55"/>
        <v>0</v>
      </c>
      <c r="AO357" s="47">
        <f t="shared" si="56"/>
        <v>0</v>
      </c>
      <c r="AP357" s="1" t="str">
        <f t="shared" si="57"/>
        <v>B</v>
      </c>
    </row>
    <row r="358" spans="1:42" x14ac:dyDescent="0.15">
      <c r="A358" s="117">
        <v>349</v>
      </c>
      <c r="B358" s="358" t="str">
        <f t="shared" si="51"/>
        <v/>
      </c>
      <c r="C358" s="200"/>
      <c r="D358" s="200"/>
      <c r="E358" s="200"/>
      <c r="F358" s="200"/>
      <c r="G358" s="200"/>
      <c r="H358" s="201"/>
      <c r="I358" s="201"/>
      <c r="J358" s="201"/>
      <c r="K358" s="204"/>
      <c r="L358" s="201"/>
      <c r="M358" s="201"/>
      <c r="N358" s="195" t="str">
        <f>IF(M358&lt;&gt;"",VLOOKUP(M358,paramètres!$D$11:$E$14,2,FALSE),"")</f>
        <v/>
      </c>
      <c r="O358" s="193"/>
      <c r="P358" s="202"/>
      <c r="Q358" s="203"/>
      <c r="R358" s="202"/>
      <c r="S358" s="203"/>
      <c r="T358" s="195"/>
      <c r="U358" s="195"/>
      <c r="V358" s="195"/>
      <c r="W358" s="195"/>
      <c r="X358" s="195"/>
      <c r="Y358" s="195"/>
      <c r="Z358" s="195"/>
      <c r="AA358" s="212">
        <f t="shared" si="52"/>
        <v>0</v>
      </c>
      <c r="AB358" s="195"/>
      <c r="AC358" s="195"/>
      <c r="AD358" s="195"/>
      <c r="AE358" s="195"/>
      <c r="AF358" s="211">
        <f t="shared" si="44"/>
        <v>0</v>
      </c>
      <c r="AG358" s="195"/>
      <c r="AH358" s="195"/>
      <c r="AI358" s="195"/>
      <c r="AJ358" s="195"/>
      <c r="AK358" s="212">
        <f t="shared" si="53"/>
        <v>0</v>
      </c>
      <c r="AM358" s="47">
        <f t="shared" si="54"/>
        <v>0</v>
      </c>
      <c r="AN358" s="47">
        <f t="shared" si="55"/>
        <v>0</v>
      </c>
      <c r="AO358" s="47">
        <f t="shared" si="56"/>
        <v>0</v>
      </c>
      <c r="AP358" s="1" t="str">
        <f t="shared" si="57"/>
        <v>B</v>
      </c>
    </row>
    <row r="359" spans="1:42" x14ac:dyDescent="0.15">
      <c r="A359" s="117">
        <v>350</v>
      </c>
      <c r="B359" s="358" t="str">
        <f t="shared" si="51"/>
        <v/>
      </c>
      <c r="C359" s="200"/>
      <c r="D359" s="200"/>
      <c r="E359" s="200"/>
      <c r="F359" s="200"/>
      <c r="G359" s="200"/>
      <c r="H359" s="201"/>
      <c r="I359" s="201"/>
      <c r="J359" s="201"/>
      <c r="K359" s="204"/>
      <c r="L359" s="201"/>
      <c r="M359" s="201"/>
      <c r="N359" s="195" t="str">
        <f>IF(M359&lt;&gt;"",VLOOKUP(M359,paramètres!$D$11:$E$14,2,FALSE),"")</f>
        <v/>
      </c>
      <c r="O359" s="193"/>
      <c r="P359" s="202"/>
      <c r="Q359" s="203"/>
      <c r="R359" s="202"/>
      <c r="S359" s="203"/>
      <c r="T359" s="195"/>
      <c r="U359" s="195"/>
      <c r="V359" s="195"/>
      <c r="W359" s="195"/>
      <c r="X359" s="195"/>
      <c r="Y359" s="195"/>
      <c r="Z359" s="195"/>
      <c r="AA359" s="212">
        <f t="shared" si="52"/>
        <v>0</v>
      </c>
      <c r="AB359" s="195"/>
      <c r="AC359" s="195"/>
      <c r="AD359" s="195"/>
      <c r="AE359" s="195"/>
      <c r="AF359" s="211">
        <f t="shared" si="44"/>
        <v>0</v>
      </c>
      <c r="AG359" s="195"/>
      <c r="AH359" s="195"/>
      <c r="AI359" s="195"/>
      <c r="AJ359" s="195"/>
      <c r="AK359" s="212">
        <f t="shared" si="53"/>
        <v>0</v>
      </c>
      <c r="AM359" s="47">
        <f t="shared" si="54"/>
        <v>0</v>
      </c>
      <c r="AN359" s="47">
        <f t="shared" si="55"/>
        <v>0</v>
      </c>
      <c r="AO359" s="47">
        <f t="shared" si="56"/>
        <v>0</v>
      </c>
      <c r="AP359" s="1" t="str">
        <f t="shared" si="57"/>
        <v>B</v>
      </c>
    </row>
    <row r="360" spans="1:42" x14ac:dyDescent="0.15">
      <c r="A360" s="117">
        <v>351</v>
      </c>
      <c r="B360" s="358" t="str">
        <f t="shared" si="51"/>
        <v/>
      </c>
      <c r="C360" s="200"/>
      <c r="D360" s="200"/>
      <c r="E360" s="200"/>
      <c r="F360" s="200"/>
      <c r="G360" s="200"/>
      <c r="H360" s="201"/>
      <c r="I360" s="201"/>
      <c r="J360" s="201"/>
      <c r="K360" s="204"/>
      <c r="L360" s="201"/>
      <c r="M360" s="201"/>
      <c r="N360" s="195" t="str">
        <f>IF(M360&lt;&gt;"",VLOOKUP(M360,paramètres!$D$11:$E$14,2,FALSE),"")</f>
        <v/>
      </c>
      <c r="O360" s="193"/>
      <c r="P360" s="202"/>
      <c r="Q360" s="203"/>
      <c r="R360" s="202"/>
      <c r="S360" s="203"/>
      <c r="T360" s="195"/>
      <c r="U360" s="195"/>
      <c r="V360" s="195"/>
      <c r="W360" s="195"/>
      <c r="X360" s="195"/>
      <c r="Y360" s="195"/>
      <c r="Z360" s="195"/>
      <c r="AA360" s="212">
        <f t="shared" si="52"/>
        <v>0</v>
      </c>
      <c r="AB360" s="195"/>
      <c r="AC360" s="195"/>
      <c r="AD360" s="195"/>
      <c r="AE360" s="195"/>
      <c r="AF360" s="211">
        <f t="shared" si="44"/>
        <v>0</v>
      </c>
      <c r="AG360" s="195"/>
      <c r="AH360" s="195"/>
      <c r="AI360" s="195"/>
      <c r="AJ360" s="195"/>
      <c r="AK360" s="212">
        <f t="shared" si="53"/>
        <v>0</v>
      </c>
      <c r="AM360" s="47">
        <f t="shared" si="54"/>
        <v>0</v>
      </c>
      <c r="AN360" s="47">
        <f t="shared" si="55"/>
        <v>0</v>
      </c>
      <c r="AO360" s="47">
        <f t="shared" si="56"/>
        <v>0</v>
      </c>
      <c r="AP360" s="1" t="str">
        <f t="shared" si="57"/>
        <v>B</v>
      </c>
    </row>
    <row r="361" spans="1:42" x14ac:dyDescent="0.15">
      <c r="A361" s="117">
        <v>352</v>
      </c>
      <c r="B361" s="358" t="str">
        <f t="shared" si="51"/>
        <v/>
      </c>
      <c r="C361" s="200"/>
      <c r="D361" s="200"/>
      <c r="E361" s="200"/>
      <c r="F361" s="200"/>
      <c r="G361" s="200"/>
      <c r="H361" s="201"/>
      <c r="I361" s="201"/>
      <c r="J361" s="201"/>
      <c r="K361" s="204"/>
      <c r="L361" s="201"/>
      <c r="M361" s="201"/>
      <c r="N361" s="195" t="str">
        <f>IF(M361&lt;&gt;"",VLOOKUP(M361,paramètres!$D$11:$E$14,2,FALSE),"")</f>
        <v/>
      </c>
      <c r="O361" s="193"/>
      <c r="P361" s="202"/>
      <c r="Q361" s="203"/>
      <c r="R361" s="202"/>
      <c r="S361" s="203"/>
      <c r="T361" s="195"/>
      <c r="U361" s="195"/>
      <c r="V361" s="195"/>
      <c r="W361" s="195"/>
      <c r="X361" s="195"/>
      <c r="Y361" s="195"/>
      <c r="Z361" s="195"/>
      <c r="AA361" s="212">
        <f t="shared" si="52"/>
        <v>0</v>
      </c>
      <c r="AB361" s="195"/>
      <c r="AC361" s="195"/>
      <c r="AD361" s="195"/>
      <c r="AE361" s="195"/>
      <c r="AF361" s="211">
        <f t="shared" si="44"/>
        <v>0</v>
      </c>
      <c r="AG361" s="195"/>
      <c r="AH361" s="195"/>
      <c r="AI361" s="195"/>
      <c r="AJ361" s="195"/>
      <c r="AK361" s="212">
        <f t="shared" si="53"/>
        <v>0</v>
      </c>
      <c r="AM361" s="47">
        <f t="shared" si="54"/>
        <v>0</v>
      </c>
      <c r="AN361" s="47">
        <f t="shared" si="55"/>
        <v>0</v>
      </c>
      <c r="AO361" s="47">
        <f t="shared" si="56"/>
        <v>0</v>
      </c>
      <c r="AP361" s="1" t="str">
        <f t="shared" si="57"/>
        <v>B</v>
      </c>
    </row>
    <row r="362" spans="1:42" x14ac:dyDescent="0.15">
      <c r="A362" s="117">
        <v>353</v>
      </c>
      <c r="B362" s="358" t="str">
        <f t="shared" si="51"/>
        <v/>
      </c>
      <c r="C362" s="200"/>
      <c r="D362" s="200"/>
      <c r="E362" s="200"/>
      <c r="F362" s="200"/>
      <c r="G362" s="200"/>
      <c r="H362" s="201"/>
      <c r="I362" s="201"/>
      <c r="J362" s="201"/>
      <c r="K362" s="204"/>
      <c r="L362" s="201"/>
      <c r="M362" s="201"/>
      <c r="N362" s="195" t="str">
        <f>IF(M362&lt;&gt;"",VLOOKUP(M362,paramètres!$D$11:$E$14,2,FALSE),"")</f>
        <v/>
      </c>
      <c r="O362" s="193"/>
      <c r="P362" s="202"/>
      <c r="Q362" s="203"/>
      <c r="R362" s="202"/>
      <c r="S362" s="203"/>
      <c r="T362" s="195"/>
      <c r="U362" s="195"/>
      <c r="V362" s="195"/>
      <c r="W362" s="195"/>
      <c r="X362" s="195"/>
      <c r="Y362" s="195"/>
      <c r="Z362" s="195"/>
      <c r="AA362" s="212">
        <f t="shared" si="52"/>
        <v>0</v>
      </c>
      <c r="AB362" s="195"/>
      <c r="AC362" s="195"/>
      <c r="AD362" s="195"/>
      <c r="AE362" s="195"/>
      <c r="AF362" s="211">
        <f t="shared" si="44"/>
        <v>0</v>
      </c>
      <c r="AG362" s="195"/>
      <c r="AH362" s="195"/>
      <c r="AI362" s="195"/>
      <c r="AJ362" s="195"/>
      <c r="AK362" s="212">
        <f t="shared" si="53"/>
        <v>0</v>
      </c>
      <c r="AM362" s="47">
        <f t="shared" si="54"/>
        <v>0</v>
      </c>
      <c r="AN362" s="47">
        <f t="shared" si="55"/>
        <v>0</v>
      </c>
      <c r="AO362" s="47">
        <f t="shared" si="56"/>
        <v>0</v>
      </c>
      <c r="AP362" s="1" t="str">
        <f t="shared" si="57"/>
        <v>B</v>
      </c>
    </row>
    <row r="363" spans="1:42" x14ac:dyDescent="0.15">
      <c r="A363" s="117">
        <v>354</v>
      </c>
      <c r="B363" s="358" t="str">
        <f t="shared" si="51"/>
        <v/>
      </c>
      <c r="C363" s="200"/>
      <c r="D363" s="200"/>
      <c r="E363" s="200"/>
      <c r="F363" s="200"/>
      <c r="G363" s="200"/>
      <c r="H363" s="201"/>
      <c r="I363" s="201"/>
      <c r="J363" s="201"/>
      <c r="K363" s="204"/>
      <c r="L363" s="201"/>
      <c r="M363" s="201"/>
      <c r="N363" s="195" t="str">
        <f>IF(M363&lt;&gt;"",VLOOKUP(M363,paramètres!$D$11:$E$14,2,FALSE),"")</f>
        <v/>
      </c>
      <c r="O363" s="193"/>
      <c r="P363" s="202"/>
      <c r="Q363" s="203"/>
      <c r="R363" s="202"/>
      <c r="S363" s="203"/>
      <c r="T363" s="195"/>
      <c r="U363" s="195"/>
      <c r="V363" s="195"/>
      <c r="W363" s="195"/>
      <c r="X363" s="195"/>
      <c r="Y363" s="195"/>
      <c r="Z363" s="195"/>
      <c r="AA363" s="212">
        <f t="shared" si="52"/>
        <v>0</v>
      </c>
      <c r="AB363" s="195"/>
      <c r="AC363" s="195"/>
      <c r="AD363" s="195"/>
      <c r="AE363" s="195"/>
      <c r="AF363" s="211">
        <f t="shared" si="44"/>
        <v>0</v>
      </c>
      <c r="AG363" s="195"/>
      <c r="AH363" s="195"/>
      <c r="AI363" s="195"/>
      <c r="AJ363" s="195"/>
      <c r="AK363" s="212">
        <f t="shared" si="53"/>
        <v>0</v>
      </c>
      <c r="AM363" s="47">
        <f t="shared" si="54"/>
        <v>0</v>
      </c>
      <c r="AN363" s="47">
        <f t="shared" si="55"/>
        <v>0</v>
      </c>
      <c r="AO363" s="47">
        <f t="shared" si="56"/>
        <v>0</v>
      </c>
      <c r="AP363" s="1" t="str">
        <f t="shared" si="57"/>
        <v>B</v>
      </c>
    </row>
    <row r="364" spans="1:42" x14ac:dyDescent="0.15">
      <c r="A364" s="117">
        <v>355</v>
      </c>
      <c r="B364" s="358" t="str">
        <f t="shared" si="51"/>
        <v/>
      </c>
      <c r="C364" s="200"/>
      <c r="D364" s="200"/>
      <c r="E364" s="200"/>
      <c r="F364" s="200"/>
      <c r="G364" s="200"/>
      <c r="H364" s="201"/>
      <c r="I364" s="201"/>
      <c r="J364" s="201"/>
      <c r="K364" s="204"/>
      <c r="L364" s="201"/>
      <c r="M364" s="201"/>
      <c r="N364" s="195" t="str">
        <f>IF(M364&lt;&gt;"",VLOOKUP(M364,paramètres!$D$11:$E$14,2,FALSE),"")</f>
        <v/>
      </c>
      <c r="O364" s="193"/>
      <c r="P364" s="202"/>
      <c r="Q364" s="203"/>
      <c r="R364" s="202"/>
      <c r="S364" s="203"/>
      <c r="T364" s="195"/>
      <c r="U364" s="195"/>
      <c r="V364" s="195"/>
      <c r="W364" s="195"/>
      <c r="X364" s="195"/>
      <c r="Y364" s="195"/>
      <c r="Z364" s="195"/>
      <c r="AA364" s="212">
        <f t="shared" si="52"/>
        <v>0</v>
      </c>
      <c r="AB364" s="195"/>
      <c r="AC364" s="195"/>
      <c r="AD364" s="195"/>
      <c r="AE364" s="195"/>
      <c r="AF364" s="211">
        <f t="shared" si="44"/>
        <v>0</v>
      </c>
      <c r="AG364" s="195"/>
      <c r="AH364" s="195"/>
      <c r="AI364" s="195"/>
      <c r="AJ364" s="195"/>
      <c r="AK364" s="212">
        <f t="shared" si="53"/>
        <v>0</v>
      </c>
      <c r="AM364" s="47">
        <f t="shared" si="54"/>
        <v>0</v>
      </c>
      <c r="AN364" s="47">
        <f t="shared" si="55"/>
        <v>0</v>
      </c>
      <c r="AO364" s="47">
        <f t="shared" si="56"/>
        <v>0</v>
      </c>
      <c r="AP364" s="1" t="str">
        <f t="shared" si="57"/>
        <v>B</v>
      </c>
    </row>
    <row r="365" spans="1:42" x14ac:dyDescent="0.15">
      <c r="A365" s="117">
        <v>356</v>
      </c>
      <c r="B365" s="358" t="str">
        <f t="shared" si="51"/>
        <v/>
      </c>
      <c r="C365" s="200"/>
      <c r="D365" s="200"/>
      <c r="E365" s="200"/>
      <c r="F365" s="200"/>
      <c r="G365" s="200"/>
      <c r="H365" s="201"/>
      <c r="I365" s="201"/>
      <c r="J365" s="201"/>
      <c r="K365" s="204"/>
      <c r="L365" s="201"/>
      <c r="M365" s="201"/>
      <c r="N365" s="195" t="str">
        <f>IF(M365&lt;&gt;"",VLOOKUP(M365,paramètres!$D$11:$E$14,2,FALSE),"")</f>
        <v/>
      </c>
      <c r="O365" s="193"/>
      <c r="P365" s="202"/>
      <c r="Q365" s="203"/>
      <c r="R365" s="202"/>
      <c r="S365" s="203"/>
      <c r="T365" s="195"/>
      <c r="U365" s="195"/>
      <c r="V365" s="195"/>
      <c r="W365" s="195"/>
      <c r="X365" s="195"/>
      <c r="Y365" s="195"/>
      <c r="Z365" s="195"/>
      <c r="AA365" s="212">
        <f t="shared" si="52"/>
        <v>0</v>
      </c>
      <c r="AB365" s="195"/>
      <c r="AC365" s="195"/>
      <c r="AD365" s="195"/>
      <c r="AE365" s="195"/>
      <c r="AF365" s="211">
        <f t="shared" si="44"/>
        <v>0</v>
      </c>
      <c r="AG365" s="195"/>
      <c r="AH365" s="195"/>
      <c r="AI365" s="195"/>
      <c r="AJ365" s="195"/>
      <c r="AK365" s="212">
        <f t="shared" si="53"/>
        <v>0</v>
      </c>
      <c r="AM365" s="47">
        <f t="shared" si="54"/>
        <v>0</v>
      </c>
      <c r="AN365" s="47">
        <f t="shared" si="55"/>
        <v>0</v>
      </c>
      <c r="AO365" s="47">
        <f t="shared" si="56"/>
        <v>0</v>
      </c>
      <c r="AP365" s="1" t="str">
        <f t="shared" si="57"/>
        <v>B</v>
      </c>
    </row>
    <row r="366" spans="1:42" x14ac:dyDescent="0.15">
      <c r="A366" s="117">
        <v>357</v>
      </c>
      <c r="B366" s="358" t="str">
        <f t="shared" si="51"/>
        <v/>
      </c>
      <c r="C366" s="200"/>
      <c r="D366" s="200"/>
      <c r="E366" s="200"/>
      <c r="F366" s="200"/>
      <c r="G366" s="200"/>
      <c r="H366" s="201"/>
      <c r="I366" s="201"/>
      <c r="J366" s="201"/>
      <c r="K366" s="204"/>
      <c r="L366" s="201"/>
      <c r="M366" s="201"/>
      <c r="N366" s="195" t="str">
        <f>IF(M366&lt;&gt;"",VLOOKUP(M366,paramètres!$D$11:$E$14,2,FALSE),"")</f>
        <v/>
      </c>
      <c r="O366" s="193"/>
      <c r="P366" s="202"/>
      <c r="Q366" s="203"/>
      <c r="R366" s="202"/>
      <c r="S366" s="203"/>
      <c r="T366" s="195"/>
      <c r="U366" s="195"/>
      <c r="V366" s="195"/>
      <c r="W366" s="195"/>
      <c r="X366" s="195"/>
      <c r="Y366" s="195"/>
      <c r="Z366" s="195"/>
      <c r="AA366" s="212">
        <f t="shared" si="52"/>
        <v>0</v>
      </c>
      <c r="AB366" s="195"/>
      <c r="AC366" s="195"/>
      <c r="AD366" s="195"/>
      <c r="AE366" s="195"/>
      <c r="AF366" s="211">
        <f t="shared" si="44"/>
        <v>0</v>
      </c>
      <c r="AG366" s="195"/>
      <c r="AH366" s="195"/>
      <c r="AI366" s="195"/>
      <c r="AJ366" s="195"/>
      <c r="AK366" s="212">
        <f t="shared" si="53"/>
        <v>0</v>
      </c>
      <c r="AM366" s="47">
        <f t="shared" si="54"/>
        <v>0</v>
      </c>
      <c r="AN366" s="47">
        <f t="shared" si="55"/>
        <v>0</v>
      </c>
      <c r="AO366" s="47">
        <f t="shared" si="56"/>
        <v>0</v>
      </c>
      <c r="AP366" s="1" t="str">
        <f t="shared" si="57"/>
        <v>B</v>
      </c>
    </row>
    <row r="367" spans="1:42" x14ac:dyDescent="0.15">
      <c r="A367" s="117">
        <v>358</v>
      </c>
      <c r="B367" s="358" t="str">
        <f t="shared" si="51"/>
        <v/>
      </c>
      <c r="C367" s="200"/>
      <c r="D367" s="200"/>
      <c r="E367" s="200"/>
      <c r="F367" s="200"/>
      <c r="G367" s="200"/>
      <c r="H367" s="201"/>
      <c r="I367" s="201"/>
      <c r="J367" s="201"/>
      <c r="K367" s="204"/>
      <c r="L367" s="201"/>
      <c r="M367" s="201"/>
      <c r="N367" s="195" t="str">
        <f>IF(M367&lt;&gt;"",VLOOKUP(M367,paramètres!$D$11:$E$14,2,FALSE),"")</f>
        <v/>
      </c>
      <c r="O367" s="193"/>
      <c r="P367" s="202"/>
      <c r="Q367" s="203"/>
      <c r="R367" s="202"/>
      <c r="S367" s="203"/>
      <c r="T367" s="195"/>
      <c r="U367" s="195"/>
      <c r="V367" s="195"/>
      <c r="W367" s="195"/>
      <c r="X367" s="195"/>
      <c r="Y367" s="195"/>
      <c r="Z367" s="195"/>
      <c r="AA367" s="212">
        <f t="shared" si="52"/>
        <v>0</v>
      </c>
      <c r="AB367" s="195"/>
      <c r="AC367" s="195"/>
      <c r="AD367" s="195"/>
      <c r="AE367" s="195"/>
      <c r="AF367" s="211">
        <f t="shared" si="44"/>
        <v>0</v>
      </c>
      <c r="AG367" s="195"/>
      <c r="AH367" s="195"/>
      <c r="AI367" s="195"/>
      <c r="AJ367" s="195"/>
      <c r="AK367" s="212">
        <f t="shared" si="53"/>
        <v>0</v>
      </c>
      <c r="AM367" s="47">
        <f t="shared" si="54"/>
        <v>0</v>
      </c>
      <c r="AN367" s="47">
        <f t="shared" si="55"/>
        <v>0</v>
      </c>
      <c r="AO367" s="47">
        <f t="shared" si="56"/>
        <v>0</v>
      </c>
      <c r="AP367" s="1" t="str">
        <f t="shared" si="57"/>
        <v>B</v>
      </c>
    </row>
    <row r="368" spans="1:42" x14ac:dyDescent="0.15">
      <c r="A368" s="117">
        <v>359</v>
      </c>
      <c r="B368" s="358" t="str">
        <f t="shared" si="51"/>
        <v/>
      </c>
      <c r="C368" s="200"/>
      <c r="D368" s="200"/>
      <c r="E368" s="200"/>
      <c r="F368" s="200"/>
      <c r="G368" s="200"/>
      <c r="H368" s="201"/>
      <c r="I368" s="201"/>
      <c r="J368" s="201"/>
      <c r="K368" s="204"/>
      <c r="L368" s="201"/>
      <c r="M368" s="201"/>
      <c r="N368" s="195" t="str">
        <f>IF(M368&lt;&gt;"",VLOOKUP(M368,paramètres!$D$11:$E$14,2,FALSE),"")</f>
        <v/>
      </c>
      <c r="O368" s="193"/>
      <c r="P368" s="202"/>
      <c r="Q368" s="203"/>
      <c r="R368" s="202"/>
      <c r="S368" s="203"/>
      <c r="T368" s="195"/>
      <c r="U368" s="195"/>
      <c r="V368" s="195"/>
      <c r="W368" s="195"/>
      <c r="X368" s="195"/>
      <c r="Y368" s="195"/>
      <c r="Z368" s="195"/>
      <c r="AA368" s="212">
        <f t="shared" si="52"/>
        <v>0</v>
      </c>
      <c r="AB368" s="195"/>
      <c r="AC368" s="195"/>
      <c r="AD368" s="195"/>
      <c r="AE368" s="195"/>
      <c r="AF368" s="211">
        <f t="shared" si="44"/>
        <v>0</v>
      </c>
      <c r="AG368" s="195"/>
      <c r="AH368" s="195"/>
      <c r="AI368" s="195"/>
      <c r="AJ368" s="195"/>
      <c r="AK368" s="212">
        <f t="shared" si="53"/>
        <v>0</v>
      </c>
      <c r="AM368" s="47">
        <f t="shared" si="54"/>
        <v>0</v>
      </c>
      <c r="AN368" s="47">
        <f t="shared" si="55"/>
        <v>0</v>
      </c>
      <c r="AO368" s="47">
        <f t="shared" si="56"/>
        <v>0</v>
      </c>
      <c r="AP368" s="1" t="str">
        <f t="shared" si="57"/>
        <v>B</v>
      </c>
    </row>
    <row r="369" spans="1:42" x14ac:dyDescent="0.15">
      <c r="A369" s="117">
        <v>360</v>
      </c>
      <c r="B369" s="358" t="str">
        <f t="shared" si="51"/>
        <v/>
      </c>
      <c r="C369" s="200"/>
      <c r="D369" s="200"/>
      <c r="E369" s="200"/>
      <c r="F369" s="200"/>
      <c r="G369" s="200"/>
      <c r="H369" s="201"/>
      <c r="I369" s="201"/>
      <c r="J369" s="201"/>
      <c r="K369" s="204"/>
      <c r="L369" s="201"/>
      <c r="M369" s="201"/>
      <c r="N369" s="195" t="str">
        <f>IF(M369&lt;&gt;"",VLOOKUP(M369,paramètres!$D$11:$E$14,2,FALSE),"")</f>
        <v/>
      </c>
      <c r="O369" s="193"/>
      <c r="P369" s="202"/>
      <c r="Q369" s="203"/>
      <c r="R369" s="202"/>
      <c r="S369" s="203"/>
      <c r="T369" s="195"/>
      <c r="U369" s="195"/>
      <c r="V369" s="195"/>
      <c r="W369" s="195"/>
      <c r="X369" s="195"/>
      <c r="Y369" s="195"/>
      <c r="Z369" s="195"/>
      <c r="AA369" s="212">
        <f t="shared" si="52"/>
        <v>0</v>
      </c>
      <c r="AB369" s="195"/>
      <c r="AC369" s="195"/>
      <c r="AD369" s="195"/>
      <c r="AE369" s="195"/>
      <c r="AF369" s="211">
        <f t="shared" si="44"/>
        <v>0</v>
      </c>
      <c r="AG369" s="195"/>
      <c r="AH369" s="195"/>
      <c r="AI369" s="195"/>
      <c r="AJ369" s="195"/>
      <c r="AK369" s="212">
        <f t="shared" si="53"/>
        <v>0</v>
      </c>
      <c r="AM369" s="47">
        <f t="shared" si="54"/>
        <v>0</v>
      </c>
      <c r="AN369" s="47">
        <f t="shared" si="55"/>
        <v>0</v>
      </c>
      <c r="AO369" s="47">
        <f t="shared" si="56"/>
        <v>0</v>
      </c>
      <c r="AP369" s="1" t="str">
        <f t="shared" si="57"/>
        <v>B</v>
      </c>
    </row>
    <row r="370" spans="1:42" x14ac:dyDescent="0.15">
      <c r="A370" s="117">
        <v>361</v>
      </c>
      <c r="B370" s="358" t="str">
        <f t="shared" si="51"/>
        <v/>
      </c>
      <c r="C370" s="200"/>
      <c r="D370" s="200"/>
      <c r="E370" s="200"/>
      <c r="F370" s="200"/>
      <c r="G370" s="200"/>
      <c r="H370" s="201"/>
      <c r="I370" s="201"/>
      <c r="J370" s="201"/>
      <c r="K370" s="204"/>
      <c r="L370" s="201"/>
      <c r="M370" s="201"/>
      <c r="N370" s="195" t="str">
        <f>IF(M370&lt;&gt;"",VLOOKUP(M370,paramètres!$D$11:$E$14,2,FALSE),"")</f>
        <v/>
      </c>
      <c r="O370" s="193"/>
      <c r="P370" s="202"/>
      <c r="Q370" s="203"/>
      <c r="R370" s="202"/>
      <c r="S370" s="203"/>
      <c r="T370" s="195"/>
      <c r="U370" s="195"/>
      <c r="V370" s="195"/>
      <c r="W370" s="195"/>
      <c r="X370" s="195"/>
      <c r="Y370" s="195"/>
      <c r="Z370" s="195"/>
      <c r="AA370" s="212">
        <f t="shared" si="52"/>
        <v>0</v>
      </c>
      <c r="AB370" s="195"/>
      <c r="AC370" s="195"/>
      <c r="AD370" s="195"/>
      <c r="AE370" s="195"/>
      <c r="AF370" s="211">
        <f t="shared" si="44"/>
        <v>0</v>
      </c>
      <c r="AG370" s="195"/>
      <c r="AH370" s="195"/>
      <c r="AI370" s="195"/>
      <c r="AJ370" s="195"/>
      <c r="AK370" s="212">
        <f t="shared" si="53"/>
        <v>0</v>
      </c>
      <c r="AM370" s="47">
        <f t="shared" si="54"/>
        <v>0</v>
      </c>
      <c r="AN370" s="47">
        <f t="shared" si="55"/>
        <v>0</v>
      </c>
      <c r="AO370" s="47">
        <f t="shared" si="56"/>
        <v>0</v>
      </c>
      <c r="AP370" s="1" t="str">
        <f t="shared" si="57"/>
        <v>B</v>
      </c>
    </row>
    <row r="371" spans="1:42" x14ac:dyDescent="0.15">
      <c r="A371" s="117">
        <v>362</v>
      </c>
      <c r="B371" s="358" t="str">
        <f t="shared" si="51"/>
        <v/>
      </c>
      <c r="C371" s="200"/>
      <c r="D371" s="200"/>
      <c r="E371" s="200"/>
      <c r="F371" s="200"/>
      <c r="G371" s="200"/>
      <c r="H371" s="201"/>
      <c r="I371" s="201"/>
      <c r="J371" s="201"/>
      <c r="K371" s="204"/>
      <c r="L371" s="201"/>
      <c r="M371" s="201"/>
      <c r="N371" s="195" t="str">
        <f>IF(M371&lt;&gt;"",VLOOKUP(M371,paramètres!$D$11:$E$14,2,FALSE),"")</f>
        <v/>
      </c>
      <c r="O371" s="193"/>
      <c r="P371" s="202"/>
      <c r="Q371" s="203"/>
      <c r="R371" s="202"/>
      <c r="S371" s="203"/>
      <c r="T371" s="195"/>
      <c r="U371" s="195"/>
      <c r="V371" s="195"/>
      <c r="W371" s="195"/>
      <c r="X371" s="195"/>
      <c r="Y371" s="195"/>
      <c r="Z371" s="195"/>
      <c r="AA371" s="212">
        <f t="shared" si="52"/>
        <v>0</v>
      </c>
      <c r="AB371" s="195"/>
      <c r="AC371" s="195"/>
      <c r="AD371" s="195"/>
      <c r="AE371" s="195"/>
      <c r="AF371" s="211">
        <f t="shared" si="44"/>
        <v>0</v>
      </c>
      <c r="AG371" s="195"/>
      <c r="AH371" s="195"/>
      <c r="AI371" s="195"/>
      <c r="AJ371" s="195"/>
      <c r="AK371" s="212">
        <f t="shared" si="53"/>
        <v>0</v>
      </c>
      <c r="AM371" s="47">
        <f t="shared" si="54"/>
        <v>0</v>
      </c>
      <c r="AN371" s="47">
        <f t="shared" si="55"/>
        <v>0</v>
      </c>
      <c r="AO371" s="47">
        <f t="shared" si="56"/>
        <v>0</v>
      </c>
      <c r="AP371" s="1" t="str">
        <f t="shared" si="57"/>
        <v>B</v>
      </c>
    </row>
    <row r="372" spans="1:42" x14ac:dyDescent="0.15">
      <c r="A372" s="117">
        <v>363</v>
      </c>
      <c r="B372" s="358" t="str">
        <f t="shared" si="51"/>
        <v/>
      </c>
      <c r="C372" s="200"/>
      <c r="D372" s="200"/>
      <c r="E372" s="200"/>
      <c r="F372" s="200"/>
      <c r="G372" s="200"/>
      <c r="H372" s="201"/>
      <c r="I372" s="201"/>
      <c r="J372" s="201"/>
      <c r="K372" s="204"/>
      <c r="L372" s="201"/>
      <c r="M372" s="201"/>
      <c r="N372" s="195" t="str">
        <f>IF(M372&lt;&gt;"",VLOOKUP(M372,paramètres!$D$11:$E$14,2,FALSE),"")</f>
        <v/>
      </c>
      <c r="O372" s="193"/>
      <c r="P372" s="202"/>
      <c r="Q372" s="203"/>
      <c r="R372" s="202"/>
      <c r="S372" s="203"/>
      <c r="T372" s="195"/>
      <c r="U372" s="195"/>
      <c r="V372" s="195"/>
      <c r="W372" s="195"/>
      <c r="X372" s="195"/>
      <c r="Y372" s="195"/>
      <c r="Z372" s="195"/>
      <c r="AA372" s="212">
        <f t="shared" si="52"/>
        <v>0</v>
      </c>
      <c r="AB372" s="195"/>
      <c r="AC372" s="195"/>
      <c r="AD372" s="195"/>
      <c r="AE372" s="195"/>
      <c r="AF372" s="211">
        <f t="shared" si="44"/>
        <v>0</v>
      </c>
      <c r="AG372" s="195"/>
      <c r="AH372" s="195"/>
      <c r="AI372" s="195"/>
      <c r="AJ372" s="195"/>
      <c r="AK372" s="212">
        <f t="shared" si="53"/>
        <v>0</v>
      </c>
      <c r="AM372" s="47">
        <f t="shared" si="54"/>
        <v>0</v>
      </c>
      <c r="AN372" s="47">
        <f t="shared" si="55"/>
        <v>0</v>
      </c>
      <c r="AO372" s="47">
        <f t="shared" si="56"/>
        <v>0</v>
      </c>
      <c r="AP372" s="1" t="str">
        <f t="shared" si="57"/>
        <v>B</v>
      </c>
    </row>
    <row r="373" spans="1:42" x14ac:dyDescent="0.15">
      <c r="A373" s="117">
        <v>364</v>
      </c>
      <c r="B373" s="358" t="str">
        <f t="shared" si="51"/>
        <v/>
      </c>
      <c r="C373" s="200"/>
      <c r="D373" s="200"/>
      <c r="E373" s="200"/>
      <c r="F373" s="200"/>
      <c r="G373" s="200"/>
      <c r="H373" s="201"/>
      <c r="I373" s="201"/>
      <c r="J373" s="201"/>
      <c r="K373" s="204"/>
      <c r="L373" s="201"/>
      <c r="M373" s="201"/>
      <c r="N373" s="195" t="str">
        <f>IF(M373&lt;&gt;"",VLOOKUP(M373,paramètres!$D$11:$E$14,2,FALSE),"")</f>
        <v/>
      </c>
      <c r="O373" s="193"/>
      <c r="P373" s="202"/>
      <c r="Q373" s="203"/>
      <c r="R373" s="202"/>
      <c r="S373" s="203"/>
      <c r="T373" s="195"/>
      <c r="U373" s="195"/>
      <c r="V373" s="195"/>
      <c r="W373" s="195"/>
      <c r="X373" s="195"/>
      <c r="Y373" s="195"/>
      <c r="Z373" s="195"/>
      <c r="AA373" s="212">
        <f t="shared" si="52"/>
        <v>0</v>
      </c>
      <c r="AB373" s="195"/>
      <c r="AC373" s="195"/>
      <c r="AD373" s="195"/>
      <c r="AE373" s="195"/>
      <c r="AF373" s="211">
        <f t="shared" si="44"/>
        <v>0</v>
      </c>
      <c r="AG373" s="195"/>
      <c r="AH373" s="195"/>
      <c r="AI373" s="195"/>
      <c r="AJ373" s="195"/>
      <c r="AK373" s="212">
        <f t="shared" si="53"/>
        <v>0</v>
      </c>
      <c r="AM373" s="47">
        <f t="shared" si="54"/>
        <v>0</v>
      </c>
      <c r="AN373" s="47">
        <f t="shared" si="55"/>
        <v>0</v>
      </c>
      <c r="AO373" s="47">
        <f t="shared" si="56"/>
        <v>0</v>
      </c>
      <c r="AP373" s="1" t="str">
        <f t="shared" si="57"/>
        <v>B</v>
      </c>
    </row>
    <row r="374" spans="1:42" x14ac:dyDescent="0.15">
      <c r="A374" s="117">
        <v>365</v>
      </c>
      <c r="B374" s="358" t="str">
        <f t="shared" si="51"/>
        <v/>
      </c>
      <c r="C374" s="200"/>
      <c r="D374" s="200"/>
      <c r="E374" s="200"/>
      <c r="F374" s="200"/>
      <c r="G374" s="200"/>
      <c r="H374" s="201"/>
      <c r="I374" s="201"/>
      <c r="J374" s="201"/>
      <c r="K374" s="204"/>
      <c r="L374" s="201"/>
      <c r="M374" s="201"/>
      <c r="N374" s="195" t="str">
        <f>IF(M374&lt;&gt;"",VLOOKUP(M374,paramètres!$D$11:$E$14,2,FALSE),"")</f>
        <v/>
      </c>
      <c r="O374" s="193"/>
      <c r="P374" s="202"/>
      <c r="Q374" s="203"/>
      <c r="R374" s="202"/>
      <c r="S374" s="203"/>
      <c r="T374" s="195"/>
      <c r="U374" s="195"/>
      <c r="V374" s="195"/>
      <c r="W374" s="195"/>
      <c r="X374" s="195"/>
      <c r="Y374" s="195"/>
      <c r="Z374" s="195"/>
      <c r="AA374" s="212">
        <f t="shared" si="52"/>
        <v>0</v>
      </c>
      <c r="AB374" s="195"/>
      <c r="AC374" s="195"/>
      <c r="AD374" s="195"/>
      <c r="AE374" s="195"/>
      <c r="AF374" s="211">
        <f t="shared" si="44"/>
        <v>0</v>
      </c>
      <c r="AG374" s="195"/>
      <c r="AH374" s="195"/>
      <c r="AI374" s="195"/>
      <c r="AJ374" s="195"/>
      <c r="AK374" s="212">
        <f t="shared" si="53"/>
        <v>0</v>
      </c>
      <c r="AM374" s="47">
        <f t="shared" si="54"/>
        <v>0</v>
      </c>
      <c r="AN374" s="47">
        <f t="shared" si="55"/>
        <v>0</v>
      </c>
      <c r="AO374" s="47">
        <f t="shared" si="56"/>
        <v>0</v>
      </c>
      <c r="AP374" s="1" t="str">
        <f t="shared" si="57"/>
        <v>B</v>
      </c>
    </row>
    <row r="375" spans="1:42" x14ac:dyDescent="0.15">
      <c r="A375" s="117">
        <v>366</v>
      </c>
      <c r="B375" s="358" t="str">
        <f t="shared" si="51"/>
        <v/>
      </c>
      <c r="C375" s="200"/>
      <c r="D375" s="200"/>
      <c r="E375" s="200"/>
      <c r="F375" s="200"/>
      <c r="G375" s="200"/>
      <c r="H375" s="201"/>
      <c r="I375" s="201"/>
      <c r="J375" s="201"/>
      <c r="K375" s="204"/>
      <c r="L375" s="201"/>
      <c r="M375" s="201"/>
      <c r="N375" s="195" t="str">
        <f>IF(M375&lt;&gt;"",VLOOKUP(M375,paramètres!$D$11:$E$14,2,FALSE),"")</f>
        <v/>
      </c>
      <c r="O375" s="193"/>
      <c r="P375" s="202"/>
      <c r="Q375" s="203"/>
      <c r="R375" s="202"/>
      <c r="S375" s="203"/>
      <c r="T375" s="195"/>
      <c r="U375" s="195"/>
      <c r="V375" s="195"/>
      <c r="W375" s="195"/>
      <c r="X375" s="195"/>
      <c r="Y375" s="195"/>
      <c r="Z375" s="195"/>
      <c r="AA375" s="212">
        <f t="shared" si="52"/>
        <v>0</v>
      </c>
      <c r="AB375" s="195"/>
      <c r="AC375" s="195"/>
      <c r="AD375" s="195"/>
      <c r="AE375" s="195"/>
      <c r="AF375" s="211">
        <f t="shared" si="44"/>
        <v>0</v>
      </c>
      <c r="AG375" s="195"/>
      <c r="AH375" s="195"/>
      <c r="AI375" s="195"/>
      <c r="AJ375" s="195"/>
      <c r="AK375" s="212">
        <f t="shared" si="53"/>
        <v>0</v>
      </c>
      <c r="AM375" s="47">
        <f t="shared" si="54"/>
        <v>0</v>
      </c>
      <c r="AN375" s="47">
        <f t="shared" si="55"/>
        <v>0</v>
      </c>
      <c r="AO375" s="47">
        <f t="shared" si="56"/>
        <v>0</v>
      </c>
      <c r="AP375" s="1" t="str">
        <f t="shared" si="57"/>
        <v>B</v>
      </c>
    </row>
    <row r="376" spans="1:42" x14ac:dyDescent="0.15">
      <c r="A376" s="117">
        <v>367</v>
      </c>
      <c r="B376" s="358" t="str">
        <f t="shared" si="51"/>
        <v/>
      </c>
      <c r="C376" s="200"/>
      <c r="D376" s="200"/>
      <c r="E376" s="200"/>
      <c r="F376" s="200"/>
      <c r="G376" s="200"/>
      <c r="H376" s="201"/>
      <c r="I376" s="201"/>
      <c r="J376" s="201"/>
      <c r="K376" s="204"/>
      <c r="L376" s="201"/>
      <c r="M376" s="201"/>
      <c r="N376" s="195" t="str">
        <f>IF(M376&lt;&gt;"",VLOOKUP(M376,paramètres!$D$11:$E$14,2,FALSE),"")</f>
        <v/>
      </c>
      <c r="O376" s="193"/>
      <c r="P376" s="202"/>
      <c r="Q376" s="203"/>
      <c r="R376" s="202"/>
      <c r="S376" s="203"/>
      <c r="T376" s="195"/>
      <c r="U376" s="195"/>
      <c r="V376" s="195"/>
      <c r="W376" s="195"/>
      <c r="X376" s="195"/>
      <c r="Y376" s="195"/>
      <c r="Z376" s="195"/>
      <c r="AA376" s="212">
        <f t="shared" si="52"/>
        <v>0</v>
      </c>
      <c r="AB376" s="195"/>
      <c r="AC376" s="195"/>
      <c r="AD376" s="195"/>
      <c r="AE376" s="195"/>
      <c r="AF376" s="211">
        <f t="shared" si="44"/>
        <v>0</v>
      </c>
      <c r="AG376" s="195"/>
      <c r="AH376" s="195"/>
      <c r="AI376" s="195"/>
      <c r="AJ376" s="195"/>
      <c r="AK376" s="212">
        <f t="shared" si="53"/>
        <v>0</v>
      </c>
      <c r="AM376" s="47">
        <f t="shared" si="54"/>
        <v>0</v>
      </c>
      <c r="AN376" s="47">
        <f t="shared" si="55"/>
        <v>0</v>
      </c>
      <c r="AO376" s="47">
        <f t="shared" si="56"/>
        <v>0</v>
      </c>
      <c r="AP376" s="1" t="str">
        <f t="shared" si="57"/>
        <v>B</v>
      </c>
    </row>
    <row r="377" spans="1:42" x14ac:dyDescent="0.15">
      <c r="A377" s="117">
        <v>368</v>
      </c>
      <c r="B377" s="358" t="str">
        <f t="shared" si="51"/>
        <v/>
      </c>
      <c r="C377" s="200"/>
      <c r="D377" s="200"/>
      <c r="E377" s="200"/>
      <c r="F377" s="200"/>
      <c r="G377" s="200"/>
      <c r="H377" s="201"/>
      <c r="I377" s="201"/>
      <c r="J377" s="201"/>
      <c r="K377" s="204"/>
      <c r="L377" s="201"/>
      <c r="M377" s="201"/>
      <c r="N377" s="195" t="str">
        <f>IF(M377&lt;&gt;"",VLOOKUP(M377,paramètres!$D$11:$E$14,2,FALSE),"")</f>
        <v/>
      </c>
      <c r="O377" s="193"/>
      <c r="P377" s="202"/>
      <c r="Q377" s="203"/>
      <c r="R377" s="202"/>
      <c r="S377" s="203"/>
      <c r="T377" s="195"/>
      <c r="U377" s="195"/>
      <c r="V377" s="195"/>
      <c r="W377" s="195"/>
      <c r="X377" s="195"/>
      <c r="Y377" s="195"/>
      <c r="Z377" s="195"/>
      <c r="AA377" s="212">
        <f t="shared" si="52"/>
        <v>0</v>
      </c>
      <c r="AB377" s="195"/>
      <c r="AC377" s="195"/>
      <c r="AD377" s="195"/>
      <c r="AE377" s="195"/>
      <c r="AF377" s="211">
        <f t="shared" si="44"/>
        <v>0</v>
      </c>
      <c r="AG377" s="195"/>
      <c r="AH377" s="195"/>
      <c r="AI377" s="195"/>
      <c r="AJ377" s="195"/>
      <c r="AK377" s="212">
        <f t="shared" si="53"/>
        <v>0</v>
      </c>
      <c r="AM377" s="47">
        <f t="shared" si="54"/>
        <v>0</v>
      </c>
      <c r="AN377" s="47">
        <f t="shared" si="55"/>
        <v>0</v>
      </c>
      <c r="AO377" s="47">
        <f t="shared" si="56"/>
        <v>0</v>
      </c>
      <c r="AP377" s="1" t="str">
        <f t="shared" si="57"/>
        <v>B</v>
      </c>
    </row>
    <row r="378" spans="1:42" x14ac:dyDescent="0.15">
      <c r="A378" s="117">
        <v>369</v>
      </c>
      <c r="B378" s="358" t="str">
        <f t="shared" si="51"/>
        <v/>
      </c>
      <c r="C378" s="200"/>
      <c r="D378" s="200"/>
      <c r="E378" s="200"/>
      <c r="F378" s="200"/>
      <c r="G378" s="200"/>
      <c r="H378" s="201"/>
      <c r="I378" s="201"/>
      <c r="J378" s="201"/>
      <c r="K378" s="204"/>
      <c r="L378" s="201"/>
      <c r="M378" s="201"/>
      <c r="N378" s="195" t="str">
        <f>IF(M378&lt;&gt;"",VLOOKUP(M378,paramètres!$D$11:$E$14,2,FALSE),"")</f>
        <v/>
      </c>
      <c r="O378" s="193"/>
      <c r="P378" s="202"/>
      <c r="Q378" s="203"/>
      <c r="R378" s="202"/>
      <c r="S378" s="203"/>
      <c r="T378" s="195"/>
      <c r="U378" s="195"/>
      <c r="V378" s="195"/>
      <c r="W378" s="195"/>
      <c r="X378" s="195"/>
      <c r="Y378" s="195"/>
      <c r="Z378" s="195"/>
      <c r="AA378" s="212">
        <f t="shared" si="52"/>
        <v>0</v>
      </c>
      <c r="AB378" s="195"/>
      <c r="AC378" s="195"/>
      <c r="AD378" s="195"/>
      <c r="AE378" s="195"/>
      <c r="AF378" s="211">
        <f t="shared" si="44"/>
        <v>0</v>
      </c>
      <c r="AG378" s="195"/>
      <c r="AH378" s="195"/>
      <c r="AI378" s="195"/>
      <c r="AJ378" s="195"/>
      <c r="AK378" s="212">
        <f t="shared" si="53"/>
        <v>0</v>
      </c>
      <c r="AM378" s="47">
        <f t="shared" si="54"/>
        <v>0</v>
      </c>
      <c r="AN378" s="47">
        <f t="shared" si="55"/>
        <v>0</v>
      </c>
      <c r="AO378" s="47">
        <f t="shared" si="56"/>
        <v>0</v>
      </c>
      <c r="AP378" s="1" t="str">
        <f t="shared" si="57"/>
        <v>B</v>
      </c>
    </row>
    <row r="379" spans="1:42" x14ac:dyDescent="0.15">
      <c r="A379" s="117">
        <v>370</v>
      </c>
      <c r="B379" s="358" t="str">
        <f t="shared" si="51"/>
        <v/>
      </c>
      <c r="C379" s="200"/>
      <c r="D379" s="200"/>
      <c r="E379" s="200"/>
      <c r="F379" s="200"/>
      <c r="G379" s="200"/>
      <c r="H379" s="201"/>
      <c r="I379" s="201"/>
      <c r="J379" s="201"/>
      <c r="K379" s="204"/>
      <c r="L379" s="201"/>
      <c r="M379" s="201"/>
      <c r="N379" s="195" t="str">
        <f>IF(M379&lt;&gt;"",VLOOKUP(M379,paramètres!$D$11:$E$14,2,FALSE),"")</f>
        <v/>
      </c>
      <c r="O379" s="193"/>
      <c r="P379" s="202"/>
      <c r="Q379" s="203"/>
      <c r="R379" s="202"/>
      <c r="S379" s="203"/>
      <c r="T379" s="195"/>
      <c r="U379" s="195"/>
      <c r="V379" s="195"/>
      <c r="W379" s="195"/>
      <c r="X379" s="195"/>
      <c r="Y379" s="195"/>
      <c r="Z379" s="195"/>
      <c r="AA379" s="212">
        <f t="shared" si="52"/>
        <v>0</v>
      </c>
      <c r="AB379" s="195"/>
      <c r="AC379" s="195"/>
      <c r="AD379" s="195"/>
      <c r="AE379" s="195"/>
      <c r="AF379" s="211">
        <f t="shared" si="44"/>
        <v>0</v>
      </c>
      <c r="AG379" s="195"/>
      <c r="AH379" s="195"/>
      <c r="AI379" s="195"/>
      <c r="AJ379" s="195"/>
      <c r="AK379" s="212">
        <f t="shared" si="53"/>
        <v>0</v>
      </c>
      <c r="AM379" s="47">
        <f t="shared" si="54"/>
        <v>0</v>
      </c>
      <c r="AN379" s="47">
        <f t="shared" si="55"/>
        <v>0</v>
      </c>
      <c r="AO379" s="47">
        <f t="shared" si="56"/>
        <v>0</v>
      </c>
      <c r="AP379" s="1" t="str">
        <f t="shared" si="57"/>
        <v>B</v>
      </c>
    </row>
    <row r="380" spans="1:42" x14ac:dyDescent="0.15">
      <c r="A380" s="117">
        <v>371</v>
      </c>
      <c r="B380" s="358" t="str">
        <f t="shared" si="51"/>
        <v/>
      </c>
      <c r="C380" s="200"/>
      <c r="D380" s="200"/>
      <c r="E380" s="200"/>
      <c r="F380" s="200"/>
      <c r="G380" s="200"/>
      <c r="H380" s="201"/>
      <c r="I380" s="201"/>
      <c r="J380" s="201"/>
      <c r="K380" s="204"/>
      <c r="L380" s="201"/>
      <c r="M380" s="201"/>
      <c r="N380" s="195" t="str">
        <f>IF(M380&lt;&gt;"",VLOOKUP(M380,paramètres!$D$11:$E$14,2,FALSE),"")</f>
        <v/>
      </c>
      <c r="O380" s="193"/>
      <c r="P380" s="202"/>
      <c r="Q380" s="203"/>
      <c r="R380" s="202"/>
      <c r="S380" s="203"/>
      <c r="T380" s="195"/>
      <c r="U380" s="195"/>
      <c r="V380" s="195"/>
      <c r="W380" s="195"/>
      <c r="X380" s="195"/>
      <c r="Y380" s="195"/>
      <c r="Z380" s="195"/>
      <c r="AA380" s="212">
        <f t="shared" si="52"/>
        <v>0</v>
      </c>
      <c r="AB380" s="195"/>
      <c r="AC380" s="195"/>
      <c r="AD380" s="195"/>
      <c r="AE380" s="195"/>
      <c r="AF380" s="211">
        <f t="shared" si="44"/>
        <v>0</v>
      </c>
      <c r="AG380" s="195"/>
      <c r="AH380" s="195"/>
      <c r="AI380" s="195"/>
      <c r="AJ380" s="195"/>
      <c r="AK380" s="212">
        <f t="shared" si="53"/>
        <v>0</v>
      </c>
      <c r="AM380" s="47">
        <f t="shared" si="54"/>
        <v>0</v>
      </c>
      <c r="AN380" s="47">
        <f t="shared" si="55"/>
        <v>0</v>
      </c>
      <c r="AO380" s="47">
        <f t="shared" si="56"/>
        <v>0</v>
      </c>
      <c r="AP380" s="1" t="str">
        <f t="shared" si="57"/>
        <v>B</v>
      </c>
    </row>
    <row r="381" spans="1:42" x14ac:dyDescent="0.15">
      <c r="A381" s="117">
        <v>372</v>
      </c>
      <c r="B381" s="358" t="str">
        <f t="shared" si="51"/>
        <v/>
      </c>
      <c r="C381" s="200"/>
      <c r="D381" s="200"/>
      <c r="E381" s="200"/>
      <c r="F381" s="200"/>
      <c r="G381" s="200"/>
      <c r="H381" s="201"/>
      <c r="I381" s="201"/>
      <c r="J381" s="201"/>
      <c r="K381" s="204"/>
      <c r="L381" s="201"/>
      <c r="M381" s="201"/>
      <c r="N381" s="195" t="str">
        <f>IF(M381&lt;&gt;"",VLOOKUP(M381,paramètres!$D$11:$E$14,2,FALSE),"")</f>
        <v/>
      </c>
      <c r="O381" s="193"/>
      <c r="P381" s="202"/>
      <c r="Q381" s="203"/>
      <c r="R381" s="202"/>
      <c r="S381" s="203"/>
      <c r="T381" s="195"/>
      <c r="U381" s="195"/>
      <c r="V381" s="195"/>
      <c r="W381" s="195"/>
      <c r="X381" s="195"/>
      <c r="Y381" s="195"/>
      <c r="Z381" s="195"/>
      <c r="AA381" s="212">
        <f t="shared" si="52"/>
        <v>0</v>
      </c>
      <c r="AB381" s="195"/>
      <c r="AC381" s="195"/>
      <c r="AD381" s="195"/>
      <c r="AE381" s="195"/>
      <c r="AF381" s="211">
        <f t="shared" si="44"/>
        <v>0</v>
      </c>
      <c r="AG381" s="195"/>
      <c r="AH381" s="195"/>
      <c r="AI381" s="195"/>
      <c r="AJ381" s="195"/>
      <c r="AK381" s="212">
        <f t="shared" si="53"/>
        <v>0</v>
      </c>
      <c r="AM381" s="47">
        <f t="shared" si="54"/>
        <v>0</v>
      </c>
      <c r="AN381" s="47">
        <f t="shared" si="55"/>
        <v>0</v>
      </c>
      <c r="AO381" s="47">
        <f t="shared" si="56"/>
        <v>0</v>
      </c>
      <c r="AP381" s="1" t="str">
        <f t="shared" si="57"/>
        <v>B</v>
      </c>
    </row>
    <row r="382" spans="1:42" x14ac:dyDescent="0.15">
      <c r="A382" s="117">
        <v>373</v>
      </c>
      <c r="B382" s="358" t="str">
        <f t="shared" si="51"/>
        <v/>
      </c>
      <c r="C382" s="200"/>
      <c r="D382" s="200"/>
      <c r="E382" s="200"/>
      <c r="F382" s="200"/>
      <c r="G382" s="200"/>
      <c r="H382" s="201"/>
      <c r="I382" s="201"/>
      <c r="J382" s="201"/>
      <c r="K382" s="204"/>
      <c r="L382" s="201"/>
      <c r="M382" s="201"/>
      <c r="N382" s="195" t="str">
        <f>IF(M382&lt;&gt;"",VLOOKUP(M382,paramètres!$D$11:$E$14,2,FALSE),"")</f>
        <v/>
      </c>
      <c r="O382" s="193"/>
      <c r="P382" s="202"/>
      <c r="Q382" s="203"/>
      <c r="R382" s="202"/>
      <c r="S382" s="203"/>
      <c r="T382" s="195"/>
      <c r="U382" s="195"/>
      <c r="V382" s="195"/>
      <c r="W382" s="195"/>
      <c r="X382" s="195"/>
      <c r="Y382" s="195"/>
      <c r="Z382" s="195"/>
      <c r="AA382" s="212">
        <f t="shared" si="52"/>
        <v>0</v>
      </c>
      <c r="AB382" s="195"/>
      <c r="AC382" s="195"/>
      <c r="AD382" s="195"/>
      <c r="AE382" s="195"/>
      <c r="AF382" s="211">
        <f t="shared" si="44"/>
        <v>0</v>
      </c>
      <c r="AG382" s="195"/>
      <c r="AH382" s="195"/>
      <c r="AI382" s="195"/>
      <c r="AJ382" s="195"/>
      <c r="AK382" s="212">
        <f t="shared" si="53"/>
        <v>0</v>
      </c>
      <c r="AM382" s="47">
        <f t="shared" si="54"/>
        <v>0</v>
      </c>
      <c r="AN382" s="47">
        <f t="shared" si="55"/>
        <v>0</v>
      </c>
      <c r="AO382" s="47">
        <f t="shared" si="56"/>
        <v>0</v>
      </c>
      <c r="AP382" s="1" t="str">
        <f t="shared" si="57"/>
        <v>B</v>
      </c>
    </row>
    <row r="383" spans="1:42" x14ac:dyDescent="0.15">
      <c r="A383" s="117">
        <v>374</v>
      </c>
      <c r="B383" s="358" t="str">
        <f t="shared" si="51"/>
        <v/>
      </c>
      <c r="C383" s="200"/>
      <c r="D383" s="200"/>
      <c r="E383" s="200"/>
      <c r="F383" s="200"/>
      <c r="G383" s="200"/>
      <c r="H383" s="201"/>
      <c r="I383" s="201"/>
      <c r="J383" s="201"/>
      <c r="K383" s="204"/>
      <c r="L383" s="201"/>
      <c r="M383" s="201"/>
      <c r="N383" s="195" t="str">
        <f>IF(M383&lt;&gt;"",VLOOKUP(M383,paramètres!$D$11:$E$14,2,FALSE),"")</f>
        <v/>
      </c>
      <c r="O383" s="193"/>
      <c r="P383" s="202"/>
      <c r="Q383" s="203"/>
      <c r="R383" s="202"/>
      <c r="S383" s="203"/>
      <c r="T383" s="195"/>
      <c r="U383" s="195"/>
      <c r="V383" s="195"/>
      <c r="W383" s="195"/>
      <c r="X383" s="195"/>
      <c r="Y383" s="195"/>
      <c r="Z383" s="195"/>
      <c r="AA383" s="212">
        <f t="shared" si="52"/>
        <v>0</v>
      </c>
      <c r="AB383" s="195"/>
      <c r="AC383" s="195"/>
      <c r="AD383" s="195"/>
      <c r="AE383" s="195"/>
      <c r="AF383" s="211">
        <f t="shared" si="44"/>
        <v>0</v>
      </c>
      <c r="AG383" s="195"/>
      <c r="AH383" s="195"/>
      <c r="AI383" s="195"/>
      <c r="AJ383" s="195"/>
      <c r="AK383" s="212">
        <f t="shared" si="53"/>
        <v>0</v>
      </c>
      <c r="AM383" s="47">
        <f t="shared" si="54"/>
        <v>0</v>
      </c>
      <c r="AN383" s="47">
        <f t="shared" si="55"/>
        <v>0</v>
      </c>
      <c r="AO383" s="47">
        <f t="shared" si="56"/>
        <v>0</v>
      </c>
      <c r="AP383" s="1" t="str">
        <f t="shared" si="57"/>
        <v>B</v>
      </c>
    </row>
    <row r="384" spans="1:42" x14ac:dyDescent="0.15">
      <c r="A384" s="117">
        <v>375</v>
      </c>
      <c r="B384" s="358" t="str">
        <f t="shared" si="51"/>
        <v/>
      </c>
      <c r="C384" s="200"/>
      <c r="D384" s="200"/>
      <c r="E384" s="200"/>
      <c r="F384" s="200"/>
      <c r="G384" s="200"/>
      <c r="H384" s="201"/>
      <c r="I384" s="201"/>
      <c r="J384" s="201"/>
      <c r="K384" s="204"/>
      <c r="L384" s="201"/>
      <c r="M384" s="201"/>
      <c r="N384" s="195" t="str">
        <f>IF(M384&lt;&gt;"",VLOOKUP(M384,paramètres!$D$11:$E$14,2,FALSE),"")</f>
        <v/>
      </c>
      <c r="O384" s="193"/>
      <c r="P384" s="202"/>
      <c r="Q384" s="203"/>
      <c r="R384" s="202"/>
      <c r="S384" s="203"/>
      <c r="T384" s="195"/>
      <c r="U384" s="195"/>
      <c r="V384" s="195"/>
      <c r="W384" s="195"/>
      <c r="X384" s="195"/>
      <c r="Y384" s="195"/>
      <c r="Z384" s="195"/>
      <c r="AA384" s="212">
        <f t="shared" si="52"/>
        <v>0</v>
      </c>
      <c r="AB384" s="195"/>
      <c r="AC384" s="195"/>
      <c r="AD384" s="195"/>
      <c r="AE384" s="195"/>
      <c r="AF384" s="211">
        <f t="shared" si="44"/>
        <v>0</v>
      </c>
      <c r="AG384" s="195"/>
      <c r="AH384" s="195"/>
      <c r="AI384" s="195"/>
      <c r="AJ384" s="195"/>
      <c r="AK384" s="212">
        <f t="shared" si="53"/>
        <v>0</v>
      </c>
      <c r="AM384" s="47">
        <f t="shared" si="54"/>
        <v>0</v>
      </c>
      <c r="AN384" s="47">
        <f t="shared" si="55"/>
        <v>0</v>
      </c>
      <c r="AO384" s="47">
        <f t="shared" si="56"/>
        <v>0</v>
      </c>
      <c r="AP384" s="1" t="str">
        <f t="shared" si="57"/>
        <v>B</v>
      </c>
    </row>
    <row r="385" spans="1:42" x14ac:dyDescent="0.15">
      <c r="A385" s="117">
        <v>376</v>
      </c>
      <c r="B385" s="358" t="str">
        <f t="shared" si="51"/>
        <v/>
      </c>
      <c r="C385" s="200"/>
      <c r="D385" s="200"/>
      <c r="E385" s="200"/>
      <c r="F385" s="200"/>
      <c r="G385" s="200"/>
      <c r="H385" s="201"/>
      <c r="I385" s="201"/>
      <c r="J385" s="201"/>
      <c r="K385" s="204"/>
      <c r="L385" s="201"/>
      <c r="M385" s="201"/>
      <c r="N385" s="195" t="str">
        <f>IF(M385&lt;&gt;"",VLOOKUP(M385,paramètres!$D$11:$E$14,2,FALSE),"")</f>
        <v/>
      </c>
      <c r="O385" s="193"/>
      <c r="P385" s="202"/>
      <c r="Q385" s="203"/>
      <c r="R385" s="202"/>
      <c r="S385" s="203"/>
      <c r="T385" s="195"/>
      <c r="U385" s="195"/>
      <c r="V385" s="195"/>
      <c r="W385" s="195"/>
      <c r="X385" s="195"/>
      <c r="Y385" s="195"/>
      <c r="Z385" s="195"/>
      <c r="AA385" s="212">
        <f t="shared" si="52"/>
        <v>0</v>
      </c>
      <c r="AB385" s="195"/>
      <c r="AC385" s="195"/>
      <c r="AD385" s="195"/>
      <c r="AE385" s="195"/>
      <c r="AF385" s="211">
        <f t="shared" si="44"/>
        <v>0</v>
      </c>
      <c r="AG385" s="195"/>
      <c r="AH385" s="195"/>
      <c r="AI385" s="195"/>
      <c r="AJ385" s="195"/>
      <c r="AK385" s="212">
        <f t="shared" si="53"/>
        <v>0</v>
      </c>
      <c r="AM385" s="47">
        <f t="shared" si="54"/>
        <v>0</v>
      </c>
      <c r="AN385" s="47">
        <f t="shared" si="55"/>
        <v>0</v>
      </c>
      <c r="AO385" s="47">
        <f t="shared" si="56"/>
        <v>0</v>
      </c>
      <c r="AP385" s="1" t="str">
        <f t="shared" si="57"/>
        <v>B</v>
      </c>
    </row>
    <row r="386" spans="1:42" x14ac:dyDescent="0.15">
      <c r="A386" s="117">
        <v>377</v>
      </c>
      <c r="B386" s="358" t="str">
        <f t="shared" si="51"/>
        <v/>
      </c>
      <c r="C386" s="200"/>
      <c r="D386" s="200"/>
      <c r="E386" s="200"/>
      <c r="F386" s="200"/>
      <c r="G386" s="200"/>
      <c r="H386" s="201"/>
      <c r="I386" s="201"/>
      <c r="J386" s="201"/>
      <c r="K386" s="204"/>
      <c r="L386" s="201"/>
      <c r="M386" s="201"/>
      <c r="N386" s="195" t="str">
        <f>IF(M386&lt;&gt;"",VLOOKUP(M386,paramètres!$D$11:$E$14,2,FALSE),"")</f>
        <v/>
      </c>
      <c r="O386" s="193"/>
      <c r="P386" s="202"/>
      <c r="Q386" s="203"/>
      <c r="R386" s="202"/>
      <c r="S386" s="203"/>
      <c r="T386" s="195"/>
      <c r="U386" s="195"/>
      <c r="V386" s="195"/>
      <c r="W386" s="195"/>
      <c r="X386" s="195"/>
      <c r="Y386" s="195"/>
      <c r="Z386" s="195"/>
      <c r="AA386" s="212">
        <f t="shared" si="52"/>
        <v>0</v>
      </c>
      <c r="AB386" s="195"/>
      <c r="AC386" s="195"/>
      <c r="AD386" s="195"/>
      <c r="AE386" s="195"/>
      <c r="AF386" s="211">
        <f t="shared" si="44"/>
        <v>0</v>
      </c>
      <c r="AG386" s="195"/>
      <c r="AH386" s="195"/>
      <c r="AI386" s="195"/>
      <c r="AJ386" s="195"/>
      <c r="AK386" s="212">
        <f t="shared" si="53"/>
        <v>0</v>
      </c>
      <c r="AM386" s="47">
        <f t="shared" si="54"/>
        <v>0</v>
      </c>
      <c r="AN386" s="47">
        <f t="shared" si="55"/>
        <v>0</v>
      </c>
      <c r="AO386" s="47">
        <f t="shared" si="56"/>
        <v>0</v>
      </c>
      <c r="AP386" s="1" t="str">
        <f t="shared" si="57"/>
        <v>B</v>
      </c>
    </row>
    <row r="387" spans="1:42" x14ac:dyDescent="0.15">
      <c r="A387" s="117">
        <v>378</v>
      </c>
      <c r="B387" s="358" t="str">
        <f t="shared" si="51"/>
        <v/>
      </c>
      <c r="C387" s="200"/>
      <c r="D387" s="200"/>
      <c r="E387" s="200"/>
      <c r="F387" s="200"/>
      <c r="G387" s="200"/>
      <c r="H387" s="201"/>
      <c r="I387" s="201"/>
      <c r="J387" s="201"/>
      <c r="K387" s="204"/>
      <c r="L387" s="201"/>
      <c r="M387" s="201"/>
      <c r="N387" s="195" t="str">
        <f>IF(M387&lt;&gt;"",VLOOKUP(M387,paramètres!$D$11:$E$14,2,FALSE),"")</f>
        <v/>
      </c>
      <c r="O387" s="193"/>
      <c r="P387" s="202"/>
      <c r="Q387" s="203"/>
      <c r="R387" s="202"/>
      <c r="S387" s="203"/>
      <c r="T387" s="195"/>
      <c r="U387" s="195"/>
      <c r="V387" s="195"/>
      <c r="W387" s="195"/>
      <c r="X387" s="195"/>
      <c r="Y387" s="195"/>
      <c r="Z387" s="195"/>
      <c r="AA387" s="212">
        <f t="shared" si="52"/>
        <v>0</v>
      </c>
      <c r="AB387" s="195"/>
      <c r="AC387" s="195"/>
      <c r="AD387" s="195"/>
      <c r="AE387" s="195"/>
      <c r="AF387" s="211">
        <f t="shared" si="44"/>
        <v>0</v>
      </c>
      <c r="AG387" s="195"/>
      <c r="AH387" s="195"/>
      <c r="AI387" s="195"/>
      <c r="AJ387" s="195"/>
      <c r="AK387" s="212">
        <f t="shared" si="53"/>
        <v>0</v>
      </c>
      <c r="AM387" s="47">
        <f t="shared" si="54"/>
        <v>0</v>
      </c>
      <c r="AN387" s="47">
        <f t="shared" si="55"/>
        <v>0</v>
      </c>
      <c r="AO387" s="47">
        <f t="shared" si="56"/>
        <v>0</v>
      </c>
      <c r="AP387" s="1" t="str">
        <f t="shared" si="57"/>
        <v>B</v>
      </c>
    </row>
    <row r="388" spans="1:42" x14ac:dyDescent="0.15">
      <c r="A388" s="117">
        <v>379</v>
      </c>
      <c r="B388" s="358" t="str">
        <f t="shared" si="51"/>
        <v/>
      </c>
      <c r="C388" s="200"/>
      <c r="D388" s="200"/>
      <c r="E388" s="200"/>
      <c r="F388" s="200"/>
      <c r="G388" s="200"/>
      <c r="H388" s="201"/>
      <c r="I388" s="201"/>
      <c r="J388" s="201"/>
      <c r="K388" s="204"/>
      <c r="L388" s="201"/>
      <c r="M388" s="201"/>
      <c r="N388" s="195" t="str">
        <f>IF(M388&lt;&gt;"",VLOOKUP(M388,paramètres!$D$11:$E$14,2,FALSE),"")</f>
        <v/>
      </c>
      <c r="O388" s="193"/>
      <c r="P388" s="202"/>
      <c r="Q388" s="203"/>
      <c r="R388" s="202"/>
      <c r="S388" s="203"/>
      <c r="T388" s="195"/>
      <c r="U388" s="195"/>
      <c r="V388" s="195"/>
      <c r="W388" s="195"/>
      <c r="X388" s="195"/>
      <c r="Y388" s="195"/>
      <c r="Z388" s="195"/>
      <c r="AA388" s="212">
        <f t="shared" si="52"/>
        <v>0</v>
      </c>
      <c r="AB388" s="195"/>
      <c r="AC388" s="195"/>
      <c r="AD388" s="195"/>
      <c r="AE388" s="195"/>
      <c r="AF388" s="211">
        <f t="shared" si="44"/>
        <v>0</v>
      </c>
      <c r="AG388" s="195"/>
      <c r="AH388" s="195"/>
      <c r="AI388" s="195"/>
      <c r="AJ388" s="195"/>
      <c r="AK388" s="212">
        <f t="shared" si="53"/>
        <v>0</v>
      </c>
      <c r="AM388" s="47">
        <f t="shared" si="54"/>
        <v>0</v>
      </c>
      <c r="AN388" s="47">
        <f t="shared" si="55"/>
        <v>0</v>
      </c>
      <c r="AO388" s="47">
        <f t="shared" si="56"/>
        <v>0</v>
      </c>
      <c r="AP388" s="1" t="str">
        <f t="shared" si="57"/>
        <v>B</v>
      </c>
    </row>
    <row r="389" spans="1:42" x14ac:dyDescent="0.15">
      <c r="A389" s="117">
        <v>380</v>
      </c>
      <c r="B389" s="358" t="str">
        <f t="shared" si="51"/>
        <v/>
      </c>
      <c r="C389" s="200"/>
      <c r="D389" s="200"/>
      <c r="E389" s="200"/>
      <c r="F389" s="200"/>
      <c r="G389" s="200"/>
      <c r="H389" s="201"/>
      <c r="I389" s="201"/>
      <c r="J389" s="201"/>
      <c r="K389" s="204"/>
      <c r="L389" s="201"/>
      <c r="M389" s="201"/>
      <c r="N389" s="195" t="str">
        <f>IF(M389&lt;&gt;"",VLOOKUP(M389,paramètres!$D$11:$E$14,2,FALSE),"")</f>
        <v/>
      </c>
      <c r="O389" s="193"/>
      <c r="P389" s="202"/>
      <c r="Q389" s="203"/>
      <c r="R389" s="202"/>
      <c r="S389" s="203"/>
      <c r="T389" s="195"/>
      <c r="U389" s="195"/>
      <c r="V389" s="195"/>
      <c r="W389" s="195"/>
      <c r="X389" s="195"/>
      <c r="Y389" s="195"/>
      <c r="Z389" s="195"/>
      <c r="AA389" s="212">
        <f t="shared" si="52"/>
        <v>0</v>
      </c>
      <c r="AB389" s="195"/>
      <c r="AC389" s="195"/>
      <c r="AD389" s="195"/>
      <c r="AE389" s="195"/>
      <c r="AF389" s="211">
        <f t="shared" si="44"/>
        <v>0</v>
      </c>
      <c r="AG389" s="195"/>
      <c r="AH389" s="195"/>
      <c r="AI389" s="195"/>
      <c r="AJ389" s="195"/>
      <c r="AK389" s="212">
        <f t="shared" si="53"/>
        <v>0</v>
      </c>
      <c r="AM389" s="47">
        <f t="shared" si="54"/>
        <v>0</v>
      </c>
      <c r="AN389" s="47">
        <f t="shared" si="55"/>
        <v>0</v>
      </c>
      <c r="AO389" s="47">
        <f t="shared" si="56"/>
        <v>0</v>
      </c>
      <c r="AP389" s="1" t="str">
        <f t="shared" si="57"/>
        <v>B</v>
      </c>
    </row>
    <row r="390" spans="1:42" x14ac:dyDescent="0.15">
      <c r="A390" s="117">
        <v>381</v>
      </c>
      <c r="B390" s="358" t="str">
        <f t="shared" si="51"/>
        <v/>
      </c>
      <c r="C390" s="200"/>
      <c r="D390" s="200"/>
      <c r="E390" s="200"/>
      <c r="F390" s="200"/>
      <c r="G390" s="200"/>
      <c r="H390" s="201"/>
      <c r="I390" s="201"/>
      <c r="J390" s="201"/>
      <c r="K390" s="204"/>
      <c r="L390" s="201"/>
      <c r="M390" s="201"/>
      <c r="N390" s="195" t="str">
        <f>IF(M390&lt;&gt;"",VLOOKUP(M390,paramètres!$D$11:$E$14,2,FALSE),"")</f>
        <v/>
      </c>
      <c r="O390" s="193"/>
      <c r="P390" s="202"/>
      <c r="Q390" s="203"/>
      <c r="R390" s="202"/>
      <c r="S390" s="203"/>
      <c r="T390" s="195"/>
      <c r="U390" s="195"/>
      <c r="V390" s="195"/>
      <c r="W390" s="195"/>
      <c r="X390" s="195"/>
      <c r="Y390" s="195"/>
      <c r="Z390" s="195"/>
      <c r="AA390" s="212">
        <f t="shared" si="52"/>
        <v>0</v>
      </c>
      <c r="AB390" s="195"/>
      <c r="AC390" s="195"/>
      <c r="AD390" s="195"/>
      <c r="AE390" s="195"/>
      <c r="AF390" s="211">
        <f t="shared" si="44"/>
        <v>0</v>
      </c>
      <c r="AG390" s="195"/>
      <c r="AH390" s="195"/>
      <c r="AI390" s="195"/>
      <c r="AJ390" s="195"/>
      <c r="AK390" s="212">
        <f t="shared" si="53"/>
        <v>0</v>
      </c>
      <c r="AM390" s="47">
        <f t="shared" si="54"/>
        <v>0</v>
      </c>
      <c r="AN390" s="47">
        <f t="shared" si="55"/>
        <v>0</v>
      </c>
      <c r="AO390" s="47">
        <f t="shared" si="56"/>
        <v>0</v>
      </c>
      <c r="AP390" s="1" t="str">
        <f t="shared" si="57"/>
        <v>B</v>
      </c>
    </row>
    <row r="391" spans="1:42" x14ac:dyDescent="0.15">
      <c r="A391" s="117">
        <v>382</v>
      </c>
      <c r="B391" s="358" t="str">
        <f t="shared" si="51"/>
        <v/>
      </c>
      <c r="C391" s="200"/>
      <c r="D391" s="200"/>
      <c r="E391" s="200"/>
      <c r="F391" s="200"/>
      <c r="G391" s="200"/>
      <c r="H391" s="201"/>
      <c r="I391" s="201"/>
      <c r="J391" s="201"/>
      <c r="K391" s="204"/>
      <c r="L391" s="201"/>
      <c r="M391" s="201"/>
      <c r="N391" s="195" t="str">
        <f>IF(M391&lt;&gt;"",VLOOKUP(M391,paramètres!$D$11:$E$14,2,FALSE),"")</f>
        <v/>
      </c>
      <c r="O391" s="193"/>
      <c r="P391" s="202"/>
      <c r="Q391" s="203"/>
      <c r="R391" s="202"/>
      <c r="S391" s="203"/>
      <c r="T391" s="195"/>
      <c r="U391" s="195"/>
      <c r="V391" s="195"/>
      <c r="W391" s="195"/>
      <c r="X391" s="195"/>
      <c r="Y391" s="195"/>
      <c r="Z391" s="195"/>
      <c r="AA391" s="212">
        <f t="shared" si="52"/>
        <v>0</v>
      </c>
      <c r="AB391" s="195"/>
      <c r="AC391" s="195"/>
      <c r="AD391" s="195"/>
      <c r="AE391" s="195"/>
      <c r="AF391" s="211">
        <f t="shared" si="44"/>
        <v>0</v>
      </c>
      <c r="AG391" s="195"/>
      <c r="AH391" s="195"/>
      <c r="AI391" s="195"/>
      <c r="AJ391" s="195"/>
      <c r="AK391" s="212">
        <f t="shared" si="53"/>
        <v>0</v>
      </c>
      <c r="AM391" s="47">
        <f t="shared" si="54"/>
        <v>0</v>
      </c>
      <c r="AN391" s="47">
        <f t="shared" si="55"/>
        <v>0</v>
      </c>
      <c r="AO391" s="47">
        <f t="shared" si="56"/>
        <v>0</v>
      </c>
      <c r="AP391" s="1" t="str">
        <f t="shared" si="57"/>
        <v>B</v>
      </c>
    </row>
    <row r="392" spans="1:42" x14ac:dyDescent="0.15">
      <c r="A392" s="117">
        <v>383</v>
      </c>
      <c r="B392" s="358" t="str">
        <f t="shared" si="51"/>
        <v/>
      </c>
      <c r="C392" s="200"/>
      <c r="D392" s="200"/>
      <c r="E392" s="200"/>
      <c r="F392" s="200"/>
      <c r="G392" s="200"/>
      <c r="H392" s="201"/>
      <c r="I392" s="201"/>
      <c r="J392" s="201"/>
      <c r="K392" s="204"/>
      <c r="L392" s="201"/>
      <c r="M392" s="201"/>
      <c r="N392" s="195" t="str">
        <f>IF(M392&lt;&gt;"",VLOOKUP(M392,paramètres!$D$11:$E$14,2,FALSE),"")</f>
        <v/>
      </c>
      <c r="O392" s="193"/>
      <c r="P392" s="202"/>
      <c r="Q392" s="203"/>
      <c r="R392" s="202"/>
      <c r="S392" s="203"/>
      <c r="T392" s="195"/>
      <c r="U392" s="195"/>
      <c r="V392" s="195"/>
      <c r="W392" s="195"/>
      <c r="X392" s="195"/>
      <c r="Y392" s="195"/>
      <c r="Z392" s="195"/>
      <c r="AA392" s="212">
        <f t="shared" si="52"/>
        <v>0</v>
      </c>
      <c r="AB392" s="195"/>
      <c r="AC392" s="195"/>
      <c r="AD392" s="195"/>
      <c r="AE392" s="195"/>
      <c r="AF392" s="211">
        <f t="shared" si="44"/>
        <v>0</v>
      </c>
      <c r="AG392" s="195"/>
      <c r="AH392" s="195"/>
      <c r="AI392" s="195"/>
      <c r="AJ392" s="195"/>
      <c r="AK392" s="212">
        <f t="shared" si="53"/>
        <v>0</v>
      </c>
      <c r="AM392" s="47">
        <f t="shared" si="54"/>
        <v>0</v>
      </c>
      <c r="AN392" s="47">
        <f t="shared" si="55"/>
        <v>0</v>
      </c>
      <c r="AO392" s="47">
        <f t="shared" si="56"/>
        <v>0</v>
      </c>
      <c r="AP392" s="1" t="str">
        <f t="shared" si="57"/>
        <v>B</v>
      </c>
    </row>
    <row r="393" spans="1:42" x14ac:dyDescent="0.15">
      <c r="A393" s="117">
        <v>384</v>
      </c>
      <c r="B393" s="358" t="str">
        <f t="shared" si="51"/>
        <v/>
      </c>
      <c r="C393" s="200"/>
      <c r="D393" s="200"/>
      <c r="E393" s="200"/>
      <c r="F393" s="200"/>
      <c r="G393" s="200"/>
      <c r="H393" s="201"/>
      <c r="I393" s="201"/>
      <c r="J393" s="201"/>
      <c r="K393" s="204"/>
      <c r="L393" s="201"/>
      <c r="M393" s="201"/>
      <c r="N393" s="195" t="str">
        <f>IF(M393&lt;&gt;"",VLOOKUP(M393,paramètres!$D$11:$E$14,2,FALSE),"")</f>
        <v/>
      </c>
      <c r="O393" s="193"/>
      <c r="P393" s="202"/>
      <c r="Q393" s="203"/>
      <c r="R393" s="202"/>
      <c r="S393" s="203"/>
      <c r="T393" s="195"/>
      <c r="U393" s="195"/>
      <c r="V393" s="195"/>
      <c r="W393" s="195"/>
      <c r="X393" s="195"/>
      <c r="Y393" s="195"/>
      <c r="Z393" s="195"/>
      <c r="AA393" s="212">
        <f t="shared" si="52"/>
        <v>0</v>
      </c>
      <c r="AB393" s="195"/>
      <c r="AC393" s="195"/>
      <c r="AD393" s="195"/>
      <c r="AE393" s="195"/>
      <c r="AF393" s="211">
        <f t="shared" si="44"/>
        <v>0</v>
      </c>
      <c r="AG393" s="195"/>
      <c r="AH393" s="195"/>
      <c r="AI393" s="195"/>
      <c r="AJ393" s="195"/>
      <c r="AK393" s="212">
        <f t="shared" si="53"/>
        <v>0</v>
      </c>
      <c r="AM393" s="47">
        <f t="shared" si="54"/>
        <v>0</v>
      </c>
      <c r="AN393" s="47">
        <f t="shared" si="55"/>
        <v>0</v>
      </c>
      <c r="AO393" s="47">
        <f t="shared" si="56"/>
        <v>0</v>
      </c>
      <c r="AP393" s="1" t="str">
        <f t="shared" si="57"/>
        <v>B</v>
      </c>
    </row>
    <row r="394" spans="1:42" x14ac:dyDescent="0.15">
      <c r="A394" s="117">
        <v>385</v>
      </c>
      <c r="B394" s="358" t="str">
        <f t="shared" si="51"/>
        <v/>
      </c>
      <c r="C394" s="200"/>
      <c r="D394" s="200"/>
      <c r="E394" s="200"/>
      <c r="F394" s="200"/>
      <c r="G394" s="200"/>
      <c r="H394" s="201"/>
      <c r="I394" s="201"/>
      <c r="J394" s="201"/>
      <c r="K394" s="204"/>
      <c r="L394" s="201"/>
      <c r="M394" s="201"/>
      <c r="N394" s="195" t="str">
        <f>IF(M394&lt;&gt;"",VLOOKUP(M394,paramètres!$D$11:$E$14,2,FALSE),"")</f>
        <v/>
      </c>
      <c r="O394" s="193"/>
      <c r="P394" s="202"/>
      <c r="Q394" s="203"/>
      <c r="R394" s="202"/>
      <c r="S394" s="203"/>
      <c r="T394" s="195"/>
      <c r="U394" s="195"/>
      <c r="V394" s="195"/>
      <c r="W394" s="195"/>
      <c r="X394" s="195"/>
      <c r="Y394" s="195"/>
      <c r="Z394" s="195"/>
      <c r="AA394" s="212">
        <f t="shared" si="52"/>
        <v>0</v>
      </c>
      <c r="AB394" s="195"/>
      <c r="AC394" s="195"/>
      <c r="AD394" s="195"/>
      <c r="AE394" s="195"/>
      <c r="AF394" s="211">
        <f t="shared" si="44"/>
        <v>0</v>
      </c>
      <c r="AG394" s="195"/>
      <c r="AH394" s="195"/>
      <c r="AI394" s="195"/>
      <c r="AJ394" s="195"/>
      <c r="AK394" s="212">
        <f t="shared" si="53"/>
        <v>0</v>
      </c>
      <c r="AM394" s="47">
        <f t="shared" si="54"/>
        <v>0</v>
      </c>
      <c r="AN394" s="47">
        <f t="shared" si="55"/>
        <v>0</v>
      </c>
      <c r="AO394" s="47">
        <f t="shared" si="56"/>
        <v>0</v>
      </c>
      <c r="AP394" s="1" t="str">
        <f t="shared" si="57"/>
        <v>B</v>
      </c>
    </row>
    <row r="395" spans="1:42" x14ac:dyDescent="0.15">
      <c r="A395" s="117">
        <v>386</v>
      </c>
      <c r="B395" s="358" t="str">
        <f t="shared" si="51"/>
        <v/>
      </c>
      <c r="C395" s="200"/>
      <c r="D395" s="200"/>
      <c r="E395" s="200"/>
      <c r="F395" s="200"/>
      <c r="G395" s="200"/>
      <c r="H395" s="201"/>
      <c r="I395" s="201"/>
      <c r="J395" s="201"/>
      <c r="K395" s="204"/>
      <c r="L395" s="201"/>
      <c r="M395" s="201"/>
      <c r="N395" s="195" t="str">
        <f>IF(M395&lt;&gt;"",VLOOKUP(M395,paramètres!$D$11:$E$14,2,FALSE),"")</f>
        <v/>
      </c>
      <c r="O395" s="193"/>
      <c r="P395" s="202"/>
      <c r="Q395" s="203"/>
      <c r="R395" s="202"/>
      <c r="S395" s="203"/>
      <c r="T395" s="195"/>
      <c r="U395" s="195"/>
      <c r="V395" s="195"/>
      <c r="W395" s="195"/>
      <c r="X395" s="195"/>
      <c r="Y395" s="195"/>
      <c r="Z395" s="195"/>
      <c r="AA395" s="212">
        <f t="shared" si="52"/>
        <v>0</v>
      </c>
      <c r="AB395" s="195"/>
      <c r="AC395" s="195"/>
      <c r="AD395" s="195"/>
      <c r="AE395" s="195"/>
      <c r="AF395" s="211">
        <f t="shared" ref="AF395:AF405" si="58">AB395+AC395+AD395+AE395</f>
        <v>0</v>
      </c>
      <c r="AG395" s="195"/>
      <c r="AH395" s="195"/>
      <c r="AI395" s="195"/>
      <c r="AJ395" s="195"/>
      <c r="AK395" s="212">
        <f t="shared" si="53"/>
        <v>0</v>
      </c>
      <c r="AM395" s="47">
        <f t="shared" si="54"/>
        <v>0</v>
      </c>
      <c r="AN395" s="47">
        <f t="shared" si="55"/>
        <v>0</v>
      </c>
      <c r="AO395" s="47">
        <f t="shared" si="56"/>
        <v>0</v>
      </c>
      <c r="AP395" s="1" t="str">
        <f t="shared" si="57"/>
        <v>B</v>
      </c>
    </row>
    <row r="396" spans="1:42" x14ac:dyDescent="0.15">
      <c r="A396" s="117">
        <v>387</v>
      </c>
      <c r="B396" s="358" t="str">
        <f t="shared" si="51"/>
        <v/>
      </c>
      <c r="C396" s="200"/>
      <c r="D396" s="200"/>
      <c r="E396" s="200"/>
      <c r="F396" s="200"/>
      <c r="G396" s="200"/>
      <c r="H396" s="201"/>
      <c r="I396" s="201"/>
      <c r="J396" s="201"/>
      <c r="K396" s="204"/>
      <c r="L396" s="201"/>
      <c r="M396" s="201"/>
      <c r="N396" s="195" t="str">
        <f>IF(M396&lt;&gt;"",VLOOKUP(M396,paramètres!$D$11:$E$14,2,FALSE),"")</f>
        <v/>
      </c>
      <c r="O396" s="193"/>
      <c r="P396" s="202"/>
      <c r="Q396" s="203"/>
      <c r="R396" s="202"/>
      <c r="S396" s="203"/>
      <c r="T396" s="195"/>
      <c r="U396" s="195"/>
      <c r="V396" s="195"/>
      <c r="W396" s="195"/>
      <c r="X396" s="195"/>
      <c r="Y396" s="195"/>
      <c r="Z396" s="195"/>
      <c r="AA396" s="212">
        <f t="shared" si="52"/>
        <v>0</v>
      </c>
      <c r="AB396" s="195"/>
      <c r="AC396" s="195"/>
      <c r="AD396" s="195"/>
      <c r="AE396" s="195"/>
      <c r="AF396" s="211">
        <f t="shared" si="58"/>
        <v>0</v>
      </c>
      <c r="AG396" s="195"/>
      <c r="AH396" s="195"/>
      <c r="AI396" s="195"/>
      <c r="AJ396" s="195"/>
      <c r="AK396" s="212">
        <f t="shared" si="53"/>
        <v>0</v>
      </c>
      <c r="AM396" s="47">
        <f t="shared" si="54"/>
        <v>0</v>
      </c>
      <c r="AN396" s="47">
        <f t="shared" si="55"/>
        <v>0</v>
      </c>
      <c r="AO396" s="47">
        <f t="shared" si="56"/>
        <v>0</v>
      </c>
      <c r="AP396" s="1" t="str">
        <f t="shared" si="57"/>
        <v>B</v>
      </c>
    </row>
    <row r="397" spans="1:42" x14ac:dyDescent="0.15">
      <c r="A397" s="117">
        <v>388</v>
      </c>
      <c r="B397" s="358" t="str">
        <f t="shared" si="51"/>
        <v/>
      </c>
      <c r="C397" s="200"/>
      <c r="D397" s="200"/>
      <c r="E397" s="200"/>
      <c r="F397" s="200"/>
      <c r="G397" s="200"/>
      <c r="H397" s="201"/>
      <c r="I397" s="201"/>
      <c r="J397" s="201"/>
      <c r="K397" s="204"/>
      <c r="L397" s="201"/>
      <c r="M397" s="201"/>
      <c r="N397" s="195" t="str">
        <f>IF(M397&lt;&gt;"",VLOOKUP(M397,paramètres!$D$11:$E$14,2,FALSE),"")</f>
        <v/>
      </c>
      <c r="O397" s="193"/>
      <c r="P397" s="202"/>
      <c r="Q397" s="203"/>
      <c r="R397" s="202"/>
      <c r="S397" s="203"/>
      <c r="T397" s="195"/>
      <c r="U397" s="195"/>
      <c r="V397" s="195"/>
      <c r="W397" s="195"/>
      <c r="X397" s="195"/>
      <c r="Y397" s="195"/>
      <c r="Z397" s="195"/>
      <c r="AA397" s="212">
        <f t="shared" si="52"/>
        <v>0</v>
      </c>
      <c r="AB397" s="195"/>
      <c r="AC397" s="195"/>
      <c r="AD397" s="195"/>
      <c r="AE397" s="195"/>
      <c r="AF397" s="211">
        <f t="shared" si="58"/>
        <v>0</v>
      </c>
      <c r="AG397" s="195"/>
      <c r="AH397" s="195"/>
      <c r="AI397" s="195"/>
      <c r="AJ397" s="195"/>
      <c r="AK397" s="212">
        <f t="shared" si="53"/>
        <v>0</v>
      </c>
      <c r="AM397" s="47">
        <f t="shared" si="54"/>
        <v>0</v>
      </c>
      <c r="AN397" s="47">
        <f t="shared" si="55"/>
        <v>0</v>
      </c>
      <c r="AO397" s="47">
        <f t="shared" si="56"/>
        <v>0</v>
      </c>
      <c r="AP397" s="1" t="str">
        <f t="shared" si="57"/>
        <v>B</v>
      </c>
    </row>
    <row r="398" spans="1:42" x14ac:dyDescent="0.15">
      <c r="A398" s="117">
        <v>389</v>
      </c>
      <c r="B398" s="358" t="str">
        <f t="shared" si="51"/>
        <v/>
      </c>
      <c r="C398" s="200"/>
      <c r="D398" s="200"/>
      <c r="E398" s="200"/>
      <c r="F398" s="200"/>
      <c r="G398" s="200"/>
      <c r="H398" s="201"/>
      <c r="I398" s="201"/>
      <c r="J398" s="201"/>
      <c r="K398" s="204"/>
      <c r="L398" s="201"/>
      <c r="M398" s="201"/>
      <c r="N398" s="195" t="str">
        <f>IF(M398&lt;&gt;"",VLOOKUP(M398,paramètres!$D$11:$E$14,2,FALSE),"")</f>
        <v/>
      </c>
      <c r="O398" s="193"/>
      <c r="P398" s="202"/>
      <c r="Q398" s="203"/>
      <c r="R398" s="202"/>
      <c r="S398" s="203"/>
      <c r="T398" s="195"/>
      <c r="U398" s="195"/>
      <c r="V398" s="195"/>
      <c r="W398" s="195"/>
      <c r="X398" s="195"/>
      <c r="Y398" s="195"/>
      <c r="Z398" s="195"/>
      <c r="AA398" s="212">
        <f t="shared" si="52"/>
        <v>0</v>
      </c>
      <c r="AB398" s="195"/>
      <c r="AC398" s="195"/>
      <c r="AD398" s="195"/>
      <c r="AE398" s="195"/>
      <c r="AF398" s="211">
        <f t="shared" si="58"/>
        <v>0</v>
      </c>
      <c r="AG398" s="195"/>
      <c r="AH398" s="195"/>
      <c r="AI398" s="195"/>
      <c r="AJ398" s="195"/>
      <c r="AK398" s="212">
        <f t="shared" si="53"/>
        <v>0</v>
      </c>
      <c r="AM398" s="47">
        <f t="shared" si="54"/>
        <v>0</v>
      </c>
      <c r="AN398" s="47">
        <f t="shared" si="55"/>
        <v>0</v>
      </c>
      <c r="AO398" s="47">
        <f t="shared" si="56"/>
        <v>0</v>
      </c>
      <c r="AP398" s="1" t="str">
        <f t="shared" si="57"/>
        <v>B</v>
      </c>
    </row>
    <row r="399" spans="1:42" x14ac:dyDescent="0.15">
      <c r="A399" s="117">
        <v>390</v>
      </c>
      <c r="B399" s="358" t="str">
        <f t="shared" si="51"/>
        <v/>
      </c>
      <c r="C399" s="200"/>
      <c r="D399" s="200"/>
      <c r="E399" s="200"/>
      <c r="F399" s="200"/>
      <c r="G399" s="200"/>
      <c r="H399" s="201"/>
      <c r="I399" s="201"/>
      <c r="J399" s="201"/>
      <c r="K399" s="204"/>
      <c r="L399" s="201"/>
      <c r="M399" s="201"/>
      <c r="N399" s="195" t="str">
        <f>IF(M399&lt;&gt;"",VLOOKUP(M399,paramètres!$D$11:$E$14,2,FALSE),"")</f>
        <v/>
      </c>
      <c r="O399" s="193"/>
      <c r="P399" s="202"/>
      <c r="Q399" s="203"/>
      <c r="R399" s="202"/>
      <c r="S399" s="203"/>
      <c r="T399" s="195"/>
      <c r="U399" s="195"/>
      <c r="V399" s="195"/>
      <c r="W399" s="195"/>
      <c r="X399" s="195"/>
      <c r="Y399" s="195"/>
      <c r="Z399" s="195"/>
      <c r="AA399" s="212">
        <f t="shared" si="52"/>
        <v>0</v>
      </c>
      <c r="AB399" s="195"/>
      <c r="AC399" s="195"/>
      <c r="AD399" s="195"/>
      <c r="AE399" s="195"/>
      <c r="AF399" s="211">
        <f t="shared" si="58"/>
        <v>0</v>
      </c>
      <c r="AG399" s="195"/>
      <c r="AH399" s="195"/>
      <c r="AI399" s="195"/>
      <c r="AJ399" s="195"/>
      <c r="AK399" s="212">
        <f t="shared" si="53"/>
        <v>0</v>
      </c>
      <c r="AM399" s="47">
        <f t="shared" si="54"/>
        <v>0</v>
      </c>
      <c r="AN399" s="47">
        <f t="shared" si="55"/>
        <v>0</v>
      </c>
      <c r="AO399" s="47">
        <f t="shared" si="56"/>
        <v>0</v>
      </c>
      <c r="AP399" s="1" t="str">
        <f t="shared" si="57"/>
        <v>B</v>
      </c>
    </row>
    <row r="400" spans="1:42" x14ac:dyDescent="0.15">
      <c r="A400" s="117">
        <v>391</v>
      </c>
      <c r="B400" s="358" t="str">
        <f t="shared" si="51"/>
        <v/>
      </c>
      <c r="C400" s="200"/>
      <c r="D400" s="200"/>
      <c r="E400" s="200"/>
      <c r="F400" s="200"/>
      <c r="G400" s="200"/>
      <c r="H400" s="201"/>
      <c r="I400" s="201"/>
      <c r="J400" s="201"/>
      <c r="K400" s="204"/>
      <c r="L400" s="201"/>
      <c r="M400" s="201"/>
      <c r="N400" s="195" t="str">
        <f>IF(M400&lt;&gt;"",VLOOKUP(M400,paramètres!$D$11:$E$14,2,FALSE),"")</f>
        <v/>
      </c>
      <c r="O400" s="193"/>
      <c r="P400" s="202"/>
      <c r="Q400" s="203"/>
      <c r="R400" s="202"/>
      <c r="S400" s="203"/>
      <c r="T400" s="195"/>
      <c r="U400" s="195"/>
      <c r="V400" s="195"/>
      <c r="W400" s="195"/>
      <c r="X400" s="195"/>
      <c r="Y400" s="195"/>
      <c r="Z400" s="195"/>
      <c r="AA400" s="212">
        <f t="shared" si="52"/>
        <v>0</v>
      </c>
      <c r="AB400" s="195"/>
      <c r="AC400" s="195"/>
      <c r="AD400" s="195"/>
      <c r="AE400" s="195"/>
      <c r="AF400" s="211">
        <f t="shared" si="58"/>
        <v>0</v>
      </c>
      <c r="AG400" s="195"/>
      <c r="AH400" s="195"/>
      <c r="AI400" s="195"/>
      <c r="AJ400" s="195"/>
      <c r="AK400" s="212">
        <f t="shared" si="53"/>
        <v>0</v>
      </c>
      <c r="AM400" s="47">
        <f t="shared" si="54"/>
        <v>0</v>
      </c>
      <c r="AN400" s="47">
        <f t="shared" si="55"/>
        <v>0</v>
      </c>
      <c r="AO400" s="47">
        <f t="shared" si="56"/>
        <v>0</v>
      </c>
      <c r="AP400" s="1" t="str">
        <f t="shared" si="57"/>
        <v>B</v>
      </c>
    </row>
    <row r="401" spans="1:42" x14ac:dyDescent="0.15">
      <c r="A401" s="117">
        <v>392</v>
      </c>
      <c r="B401" s="358" t="str">
        <f t="shared" si="51"/>
        <v/>
      </c>
      <c r="C401" s="200"/>
      <c r="D401" s="200"/>
      <c r="E401" s="200"/>
      <c r="F401" s="200"/>
      <c r="G401" s="200"/>
      <c r="H401" s="201"/>
      <c r="I401" s="201"/>
      <c r="J401" s="201"/>
      <c r="K401" s="204"/>
      <c r="L401" s="201"/>
      <c r="M401" s="201"/>
      <c r="N401" s="195" t="str">
        <f>IF(M401&lt;&gt;"",VLOOKUP(M401,paramètres!$D$11:$E$14,2,FALSE),"")</f>
        <v/>
      </c>
      <c r="O401" s="193"/>
      <c r="P401" s="202"/>
      <c r="Q401" s="203"/>
      <c r="R401" s="202"/>
      <c r="S401" s="203"/>
      <c r="T401" s="195"/>
      <c r="U401" s="195"/>
      <c r="V401" s="195"/>
      <c r="W401" s="195"/>
      <c r="X401" s="195"/>
      <c r="Y401" s="195"/>
      <c r="Z401" s="195"/>
      <c r="AA401" s="212">
        <f t="shared" si="52"/>
        <v>0</v>
      </c>
      <c r="AB401" s="195"/>
      <c r="AC401" s="195"/>
      <c r="AD401" s="195"/>
      <c r="AE401" s="195"/>
      <c r="AF401" s="211">
        <f t="shared" si="58"/>
        <v>0</v>
      </c>
      <c r="AG401" s="195"/>
      <c r="AH401" s="195"/>
      <c r="AI401" s="195"/>
      <c r="AJ401" s="195"/>
      <c r="AK401" s="212">
        <f t="shared" si="53"/>
        <v>0</v>
      </c>
      <c r="AM401" s="47">
        <f t="shared" si="54"/>
        <v>0</v>
      </c>
      <c r="AN401" s="47">
        <f t="shared" si="55"/>
        <v>0</v>
      </c>
      <c r="AO401" s="47">
        <f t="shared" si="56"/>
        <v>0</v>
      </c>
      <c r="AP401" s="1" t="str">
        <f t="shared" si="57"/>
        <v>B</v>
      </c>
    </row>
    <row r="402" spans="1:42" x14ac:dyDescent="0.15">
      <c r="A402" s="117">
        <v>393</v>
      </c>
      <c r="B402" s="358" t="str">
        <f t="shared" si="51"/>
        <v/>
      </c>
      <c r="C402" s="200"/>
      <c r="D402" s="200"/>
      <c r="E402" s="200"/>
      <c r="F402" s="200"/>
      <c r="G402" s="200"/>
      <c r="H402" s="201"/>
      <c r="I402" s="201"/>
      <c r="J402" s="201"/>
      <c r="K402" s="204"/>
      <c r="L402" s="201"/>
      <c r="M402" s="201"/>
      <c r="N402" s="195" t="str">
        <f>IF(M402&lt;&gt;"",VLOOKUP(M402,paramètres!$D$11:$E$14,2,FALSE),"")</f>
        <v/>
      </c>
      <c r="O402" s="193"/>
      <c r="P402" s="202"/>
      <c r="Q402" s="203"/>
      <c r="R402" s="202"/>
      <c r="S402" s="203"/>
      <c r="T402" s="195"/>
      <c r="U402" s="195"/>
      <c r="V402" s="195"/>
      <c r="W402" s="195"/>
      <c r="X402" s="195"/>
      <c r="Y402" s="195"/>
      <c r="Z402" s="195"/>
      <c r="AA402" s="212">
        <f t="shared" si="52"/>
        <v>0</v>
      </c>
      <c r="AB402" s="195"/>
      <c r="AC402" s="195"/>
      <c r="AD402" s="195"/>
      <c r="AE402" s="195"/>
      <c r="AF402" s="211">
        <f t="shared" si="58"/>
        <v>0</v>
      </c>
      <c r="AG402" s="195"/>
      <c r="AH402" s="195"/>
      <c r="AI402" s="195"/>
      <c r="AJ402" s="195"/>
      <c r="AK402" s="212">
        <f t="shared" si="53"/>
        <v>0</v>
      </c>
      <c r="AM402" s="47">
        <f t="shared" si="54"/>
        <v>0</v>
      </c>
      <c r="AN402" s="47">
        <f t="shared" si="55"/>
        <v>0</v>
      </c>
      <c r="AO402" s="47">
        <f t="shared" si="56"/>
        <v>0</v>
      </c>
      <c r="AP402" s="1" t="str">
        <f t="shared" si="57"/>
        <v>B</v>
      </c>
    </row>
    <row r="403" spans="1:42" x14ac:dyDescent="0.15">
      <c r="A403" s="117">
        <v>394</v>
      </c>
      <c r="B403" s="358" t="str">
        <f t="shared" si="51"/>
        <v/>
      </c>
      <c r="C403" s="200"/>
      <c r="D403" s="200"/>
      <c r="E403" s="200"/>
      <c r="F403" s="200"/>
      <c r="G403" s="200"/>
      <c r="H403" s="201"/>
      <c r="I403" s="201"/>
      <c r="J403" s="201"/>
      <c r="K403" s="204"/>
      <c r="L403" s="201"/>
      <c r="M403" s="201"/>
      <c r="N403" s="195" t="str">
        <f>IF(M403&lt;&gt;"",VLOOKUP(M403,paramètres!$D$11:$E$14,2,FALSE),"")</f>
        <v/>
      </c>
      <c r="O403" s="193"/>
      <c r="P403" s="202"/>
      <c r="Q403" s="203"/>
      <c r="R403" s="202"/>
      <c r="S403" s="203"/>
      <c r="T403" s="195"/>
      <c r="U403" s="195"/>
      <c r="V403" s="195"/>
      <c r="W403" s="195"/>
      <c r="X403" s="195"/>
      <c r="Y403" s="195"/>
      <c r="Z403" s="195"/>
      <c r="AA403" s="212">
        <f t="shared" si="52"/>
        <v>0</v>
      </c>
      <c r="AB403" s="195"/>
      <c r="AC403" s="195"/>
      <c r="AD403" s="195"/>
      <c r="AE403" s="195"/>
      <c r="AF403" s="211">
        <f t="shared" si="58"/>
        <v>0</v>
      </c>
      <c r="AG403" s="195"/>
      <c r="AH403" s="195"/>
      <c r="AI403" s="195"/>
      <c r="AJ403" s="195"/>
      <c r="AK403" s="212">
        <f t="shared" si="53"/>
        <v>0</v>
      </c>
      <c r="AM403" s="47">
        <f t="shared" si="54"/>
        <v>0</v>
      </c>
      <c r="AN403" s="47">
        <f t="shared" si="55"/>
        <v>0</v>
      </c>
      <c r="AO403" s="47">
        <f t="shared" si="56"/>
        <v>0</v>
      </c>
      <c r="AP403" s="1" t="str">
        <f t="shared" si="57"/>
        <v>B</v>
      </c>
    </row>
    <row r="404" spans="1:42" x14ac:dyDescent="0.15">
      <c r="A404" s="117">
        <v>395</v>
      </c>
      <c r="B404" s="358" t="str">
        <f t="shared" si="51"/>
        <v/>
      </c>
      <c r="C404" s="200"/>
      <c r="D404" s="200"/>
      <c r="E404" s="200"/>
      <c r="F404" s="200"/>
      <c r="G404" s="200"/>
      <c r="H404" s="201"/>
      <c r="I404" s="201"/>
      <c r="J404" s="201"/>
      <c r="K404" s="204"/>
      <c r="L404" s="201"/>
      <c r="M404" s="201"/>
      <c r="N404" s="195" t="str">
        <f>IF(M404&lt;&gt;"",VLOOKUP(M404,paramètres!$D$11:$E$14,2,FALSE),"")</f>
        <v/>
      </c>
      <c r="O404" s="193"/>
      <c r="P404" s="202"/>
      <c r="Q404" s="203"/>
      <c r="R404" s="202"/>
      <c r="S404" s="203"/>
      <c r="T404" s="195"/>
      <c r="U404" s="195"/>
      <c r="V404" s="195"/>
      <c r="W404" s="195"/>
      <c r="X404" s="195"/>
      <c r="Y404" s="195"/>
      <c r="Z404" s="195"/>
      <c r="AA404" s="212">
        <f t="shared" si="52"/>
        <v>0</v>
      </c>
      <c r="AB404" s="195"/>
      <c r="AC404" s="195"/>
      <c r="AD404" s="195"/>
      <c r="AE404" s="195"/>
      <c r="AF404" s="211">
        <f t="shared" si="58"/>
        <v>0</v>
      </c>
      <c r="AG404" s="195"/>
      <c r="AH404" s="195"/>
      <c r="AI404" s="195"/>
      <c r="AJ404" s="195"/>
      <c r="AK404" s="212">
        <f t="shared" si="53"/>
        <v>0</v>
      </c>
      <c r="AM404" s="47">
        <f t="shared" si="54"/>
        <v>0</v>
      </c>
      <c r="AN404" s="47">
        <f t="shared" si="55"/>
        <v>0</v>
      </c>
      <c r="AO404" s="47">
        <f t="shared" si="56"/>
        <v>0</v>
      </c>
      <c r="AP404" s="1" t="str">
        <f t="shared" si="57"/>
        <v>B</v>
      </c>
    </row>
    <row r="405" spans="1:42" ht="13" thickBot="1" x14ac:dyDescent="0.2">
      <c r="A405" s="118">
        <v>396</v>
      </c>
      <c r="B405" s="358" t="str">
        <f t="shared" si="16"/>
        <v/>
      </c>
      <c r="C405" s="205"/>
      <c r="D405" s="205"/>
      <c r="E405" s="205"/>
      <c r="F405" s="205"/>
      <c r="G405" s="205"/>
      <c r="H405" s="206"/>
      <c r="I405" s="206"/>
      <c r="J405" s="206"/>
      <c r="K405" s="207"/>
      <c r="L405" s="206"/>
      <c r="M405" s="206"/>
      <c r="N405" s="208" t="str">
        <f>IF(M405&lt;&gt;"",VLOOKUP(M405,paramètres!$D$11:$E$14,2,FALSE),"")</f>
        <v/>
      </c>
      <c r="O405" s="206"/>
      <c r="P405" s="209"/>
      <c r="Q405" s="210"/>
      <c r="R405" s="209"/>
      <c r="S405" s="210"/>
      <c r="T405" s="208"/>
      <c r="U405" s="208"/>
      <c r="V405" s="208"/>
      <c r="W405" s="208"/>
      <c r="X405" s="208"/>
      <c r="Y405" s="208"/>
      <c r="Z405" s="208"/>
      <c r="AA405" s="213">
        <f t="shared" si="17"/>
        <v>0</v>
      </c>
      <c r="AB405" s="208"/>
      <c r="AC405" s="208"/>
      <c r="AD405" s="208"/>
      <c r="AE405" s="208"/>
      <c r="AF405" s="439">
        <f t="shared" si="58"/>
        <v>0</v>
      </c>
      <c r="AG405" s="208"/>
      <c r="AH405" s="208"/>
      <c r="AI405" s="208"/>
      <c r="AJ405" s="208"/>
      <c r="AK405" s="213">
        <f t="shared" si="19"/>
        <v>0</v>
      </c>
      <c r="AM405" s="47">
        <f t="shared" si="20"/>
        <v>0</v>
      </c>
      <c r="AN405" s="47">
        <f t="shared" si="21"/>
        <v>0</v>
      </c>
      <c r="AO405" s="47">
        <f t="shared" si="22"/>
        <v>0</v>
      </c>
      <c r="AP405" s="1" t="str">
        <f t="shared" si="23"/>
        <v>B</v>
      </c>
    </row>
  </sheetData>
  <sheetProtection sheet="1" objects="1" scenarios="1"/>
  <mergeCells count="29">
    <mergeCell ref="AD5:AD6"/>
    <mergeCell ref="R5:S5"/>
    <mergeCell ref="C4:C6"/>
    <mergeCell ref="AG4:AK5"/>
    <mergeCell ref="T4:Y4"/>
    <mergeCell ref="T5:T6"/>
    <mergeCell ref="Y5:Y6"/>
    <mergeCell ref="AB4:AF4"/>
    <mergeCell ref="Z4:Z6"/>
    <mergeCell ref="AA4:AA6"/>
    <mergeCell ref="AF5:AF6"/>
    <mergeCell ref="AE5:AE6"/>
    <mergeCell ref="AC5:AC6"/>
    <mergeCell ref="AB5:AB6"/>
    <mergeCell ref="P4:S4"/>
    <mergeCell ref="O4:O6"/>
    <mergeCell ref="P5:Q5"/>
    <mergeCell ref="A4:A6"/>
    <mergeCell ref="G4:G6"/>
    <mergeCell ref="M5:N6"/>
    <mergeCell ref="M4:N4"/>
    <mergeCell ref="J5:J6"/>
    <mergeCell ref="I4:I6"/>
    <mergeCell ref="H4:H6"/>
    <mergeCell ref="F4:F6"/>
    <mergeCell ref="E4:E6"/>
    <mergeCell ref="D4:D6"/>
    <mergeCell ref="L5:L6"/>
    <mergeCell ref="K4:K6"/>
  </mergeCells>
  <dataValidations count="2">
    <dataValidation type="list" allowBlank="1" showInputMessage="1" showErrorMessage="1" sqref="J10:J405 M10:M405" xr:uid="{00000000-0002-0000-0200-000000000000}">
      <formula1>quatre</formula1>
    </dataValidation>
    <dataValidation type="list" allowBlank="1" showInputMessage="1" showErrorMessage="1" sqref="L10:L405" xr:uid="{00000000-0002-0000-0200-000001000000}">
      <formula1>deux</formula1>
    </dataValidation>
  </dataValidations>
  <pageMargins left="0.7" right="0.7" top="0.75" bottom="0.75" header="0.3" footer="0.3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  <pageSetUpPr fitToPage="1"/>
  </sheetPr>
  <dimension ref="A1:BJ73"/>
  <sheetViews>
    <sheetView showGridLines="0" showZeros="0" workbookViewId="0">
      <selection activeCell="BE50" sqref="BE50"/>
    </sheetView>
  </sheetViews>
  <sheetFormatPr baseColWidth="10" defaultColWidth="3.6640625" defaultRowHeight="14" x14ac:dyDescent="0.15"/>
  <cols>
    <col min="1" max="1" width="0.6640625" style="2" customWidth="1"/>
    <col min="2" max="2" width="3.6640625" style="2" bestFit="1" customWidth="1"/>
    <col min="3" max="6" width="3.6640625" style="2"/>
    <col min="7" max="7" width="3.6640625" style="2" customWidth="1"/>
    <col min="8" max="9" width="3.6640625" style="2"/>
    <col min="10" max="11" width="2.83203125" style="2" customWidth="1"/>
    <col min="12" max="12" width="4.5" style="2" customWidth="1"/>
    <col min="13" max="20" width="2.6640625" style="2" customWidth="1"/>
    <col min="21" max="21" width="0.5" style="2" customWidth="1"/>
    <col min="22" max="22" width="0.83203125" style="2" customWidth="1"/>
    <col min="23" max="29" width="3.1640625" style="2" customWidth="1"/>
    <col min="30" max="30" width="1.1640625" style="2" customWidth="1"/>
    <col min="31" max="34" width="3.1640625" style="2" customWidth="1"/>
    <col min="35" max="44" width="2.6640625" style="2" customWidth="1"/>
    <col min="45" max="45" width="0.6640625" style="2" customWidth="1"/>
    <col min="46" max="46" width="3.6640625" style="2" hidden="1" customWidth="1"/>
    <col min="47" max="56" width="3.6640625" style="2"/>
    <col min="57" max="57" width="28.6640625" style="2" bestFit="1" customWidth="1"/>
    <col min="58" max="58" width="5.5" style="349" hidden="1" customWidth="1"/>
    <col min="59" max="61" width="0" style="2" hidden="1" customWidth="1"/>
    <col min="62" max="62" width="3" style="349" hidden="1" customWidth="1"/>
    <col min="63" max="16384" width="3.6640625" style="2"/>
  </cols>
  <sheetData>
    <row r="1" spans="1:62" ht="16" x14ac:dyDescent="0.15">
      <c r="A1" s="523" t="s">
        <v>28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"/>
      <c r="O1" s="52"/>
      <c r="P1" s="52"/>
      <c r="AM1" s="53"/>
    </row>
    <row r="2" spans="1:62" s="53" customFormat="1" ht="15" thickBot="1" x14ac:dyDescent="0.2">
      <c r="A2" s="522" t="s">
        <v>104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3"/>
      <c r="O2" s="3"/>
      <c r="P2" s="3"/>
      <c r="U2" s="522" t="s">
        <v>106</v>
      </c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BF2" s="350"/>
      <c r="BJ2" s="350"/>
    </row>
    <row r="3" spans="1:62" s="53" customFormat="1" ht="13.5" customHeight="1" x14ac:dyDescent="0.15">
      <c r="A3" s="522" t="s">
        <v>159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3"/>
      <c r="O3" s="3"/>
      <c r="P3" s="3"/>
      <c r="U3" s="522" t="s">
        <v>107</v>
      </c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BE3" s="518" t="s">
        <v>303</v>
      </c>
      <c r="BF3" s="516" t="s">
        <v>290</v>
      </c>
      <c r="BJ3" s="354" t="str">
        <f>paramètres!E6</f>
        <v>00</v>
      </c>
    </row>
    <row r="4" spans="1:62" ht="15" x14ac:dyDescent="0.15">
      <c r="A4" s="522" t="s">
        <v>105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"/>
      <c r="O4" s="52"/>
      <c r="P4" s="52"/>
      <c r="U4" s="522" t="s">
        <v>108</v>
      </c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BE4" s="519"/>
      <c r="BF4" s="517"/>
      <c r="BJ4" s="354" t="str">
        <f>paramètres!E7</f>
        <v/>
      </c>
    </row>
    <row r="5" spans="1:62" ht="15" thickBot="1" x14ac:dyDescent="0.2">
      <c r="A5" s="522" t="s">
        <v>33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3"/>
      <c r="O5" s="3"/>
      <c r="P5" s="3"/>
      <c r="BE5" s="366"/>
      <c r="BF5" s="351">
        <f>BE5</f>
        <v>0</v>
      </c>
    </row>
    <row r="6" spans="1:62" x14ac:dyDescent="0.15">
      <c r="A6" s="524" t="s">
        <v>109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3"/>
      <c r="O6" s="3"/>
      <c r="P6" s="3"/>
      <c r="V6" s="4" t="s">
        <v>112</v>
      </c>
      <c r="W6" s="4"/>
      <c r="X6" s="4"/>
      <c r="Y6" s="4"/>
      <c r="Z6" s="525">
        <f>paramètres!B20</f>
        <v>0</v>
      </c>
      <c r="AA6" s="525"/>
      <c r="AB6" s="4" t="s">
        <v>111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62" x14ac:dyDescent="0.15">
      <c r="A7" s="524" t="s">
        <v>110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3"/>
      <c r="O7" s="3"/>
      <c r="P7" s="3"/>
    </row>
    <row r="8" spans="1:62" ht="19.5" customHeight="1" x14ac:dyDescent="0.15"/>
    <row r="9" spans="1:62" ht="3" customHeight="1" x14ac:dyDescent="0.1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  <c r="V9" s="5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6"/>
    </row>
    <row r="10" spans="1:62" x14ac:dyDescent="0.15">
      <c r="A10" s="57"/>
      <c r="B10" s="425" t="s">
        <v>113</v>
      </c>
      <c r="C10" s="426"/>
      <c r="D10" s="425"/>
      <c r="E10" s="425"/>
      <c r="F10" s="425"/>
      <c r="G10" s="425"/>
      <c r="H10" s="425"/>
      <c r="I10" s="425"/>
      <c r="J10" s="425"/>
      <c r="K10" s="425"/>
      <c r="L10" s="425" t="s">
        <v>20</v>
      </c>
      <c r="M10" s="427" t="str">
        <f>LEFT(BE5,1)</f>
        <v/>
      </c>
      <c r="N10" s="428" t="str">
        <f>MID(BE5,2,1)</f>
        <v/>
      </c>
      <c r="O10" s="428" t="str">
        <f>MID(BE5,3,1)</f>
        <v/>
      </c>
      <c r="P10" s="428" t="str">
        <f>MID(BE5,4,1)</f>
        <v/>
      </c>
      <c r="Q10" s="428" t="str">
        <f>MID(BE5,5,1)</f>
        <v/>
      </c>
      <c r="R10" s="429" t="str">
        <f>MID(BE5,6,1)</f>
        <v/>
      </c>
      <c r="S10" s="430"/>
      <c r="T10" s="431" t="str">
        <f>+MID(BE5,7,1)</f>
        <v/>
      </c>
      <c r="U10" s="59"/>
      <c r="V10" s="57"/>
      <c r="W10" s="58" t="s">
        <v>118</v>
      </c>
      <c r="X10" s="58"/>
      <c r="Y10" s="58"/>
      <c r="Z10" s="58"/>
      <c r="AA10" s="58"/>
      <c r="AB10" s="58"/>
      <c r="AC10" s="58"/>
      <c r="AD10" s="58"/>
      <c r="AE10" s="58" t="s">
        <v>20</v>
      </c>
      <c r="AF10" s="58"/>
      <c r="AG10" s="58"/>
      <c r="AH10" s="58"/>
      <c r="AI10" s="92"/>
      <c r="AJ10" s="93"/>
      <c r="AK10" s="93"/>
      <c r="AL10" s="93"/>
      <c r="AM10" s="93"/>
      <c r="AN10" s="94"/>
      <c r="AO10" s="65"/>
      <c r="AP10" s="93"/>
      <c r="AQ10" s="65"/>
      <c r="AR10" s="65"/>
      <c r="AS10" s="63"/>
    </row>
    <row r="11" spans="1:62" ht="2.25" customHeight="1" x14ac:dyDescent="0.15">
      <c r="A11" s="57"/>
      <c r="B11" s="425"/>
      <c r="C11" s="426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59"/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9"/>
    </row>
    <row r="12" spans="1:62" x14ac:dyDescent="0.15">
      <c r="A12" s="57"/>
      <c r="B12" s="425" t="s">
        <v>114</v>
      </c>
      <c r="C12" s="426"/>
      <c r="D12" s="425"/>
      <c r="E12" s="425"/>
      <c r="F12" s="425"/>
      <c r="G12" s="432" t="e">
        <f>VLOOKUP($BE$5,source_honoraires!$E$10:$V$351,source_honoraires!$F$6,FALSE)&amp;" "&amp;VLOOKUP($BE$5,source_honoraires!$E$10:$V$351,source_honoraires!$G$6,FALSE)</f>
        <v>#N/A</v>
      </c>
      <c r="H12" s="426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59"/>
      <c r="V12" s="57"/>
      <c r="W12" s="58" t="s">
        <v>122</v>
      </c>
      <c r="X12" s="58"/>
      <c r="Y12" s="58"/>
      <c r="Z12" s="58"/>
      <c r="AA12" s="58"/>
      <c r="AB12" s="58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9"/>
    </row>
    <row r="13" spans="1:62" ht="2.25" customHeight="1" x14ac:dyDescent="0.15">
      <c r="A13" s="57"/>
      <c r="B13" s="425"/>
      <c r="C13" s="426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59"/>
      <c r="V13" s="57"/>
      <c r="W13" s="58"/>
      <c r="X13" s="58"/>
      <c r="Y13" s="58"/>
      <c r="Z13" s="58"/>
      <c r="AA13" s="58"/>
      <c r="AB13" s="58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59"/>
    </row>
    <row r="14" spans="1:62" x14ac:dyDescent="0.15">
      <c r="A14" s="57"/>
      <c r="B14" s="425" t="s">
        <v>21</v>
      </c>
      <c r="C14" s="426"/>
      <c r="D14" s="425"/>
      <c r="E14" s="425"/>
      <c r="F14" s="425"/>
      <c r="G14" s="425"/>
      <c r="H14" s="527" t="e">
        <f>VLOOKUP($BE$5,source_honoraires!$E$10:$V$351,source_honoraires!$I$6,FALSE)</f>
        <v>#N/A</v>
      </c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9"/>
      <c r="V14" s="57"/>
      <c r="W14" s="58" t="s">
        <v>121</v>
      </c>
      <c r="X14" s="58"/>
      <c r="Y14" s="58"/>
      <c r="Z14" s="58"/>
      <c r="AA14" s="58"/>
      <c r="AB14" s="58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9"/>
    </row>
    <row r="15" spans="1:62" ht="2.25" customHeight="1" x14ac:dyDescent="0.15">
      <c r="A15" s="57"/>
      <c r="B15" s="425"/>
      <c r="C15" s="426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59"/>
      <c r="V15" s="57"/>
      <c r="W15" s="58"/>
      <c r="X15" s="58"/>
      <c r="Y15" s="58"/>
      <c r="Z15" s="58"/>
      <c r="AA15" s="58"/>
      <c r="AB15" s="58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59"/>
    </row>
    <row r="16" spans="1:62" x14ac:dyDescent="0.15">
      <c r="A16" s="57"/>
      <c r="B16" s="425" t="s">
        <v>8</v>
      </c>
      <c r="C16" s="426"/>
      <c r="D16" s="527" t="e">
        <f>VLOOKUP($BE$5,source_honoraires!$E$10:$V$351,source_honoraires!$K$6,FALSE)</f>
        <v>#N/A</v>
      </c>
      <c r="E16" s="527"/>
      <c r="F16" s="527"/>
      <c r="G16" s="527"/>
      <c r="H16" s="425" t="s">
        <v>18</v>
      </c>
      <c r="I16" s="527" t="e">
        <f>VLOOKUP($BE$5,source_honoraires!$E$10:$V$351,source_honoraires!$L$6,FALSE)</f>
        <v>#N/A</v>
      </c>
      <c r="J16" s="527"/>
      <c r="K16" s="433"/>
      <c r="L16" s="425" t="s">
        <v>15</v>
      </c>
      <c r="M16" s="425"/>
      <c r="N16" s="527" t="e">
        <f>VLOOKUP($BE$5,source_honoraires!$E$10:$V$351,source_honoraires!$M$6,FALSE)</f>
        <v>#N/A</v>
      </c>
      <c r="O16" s="527"/>
      <c r="P16" s="527"/>
      <c r="Q16" s="527"/>
      <c r="R16" s="527"/>
      <c r="S16" s="527"/>
      <c r="T16" s="527"/>
      <c r="U16" s="59"/>
      <c r="V16" s="57"/>
      <c r="W16" s="58" t="s">
        <v>120</v>
      </c>
      <c r="X16" s="58"/>
      <c r="Y16" s="58"/>
      <c r="Z16" s="58"/>
      <c r="AA16" s="58"/>
      <c r="AB16" s="58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9"/>
    </row>
    <row r="17" spans="1:62" ht="2.25" customHeight="1" x14ac:dyDescent="0.15">
      <c r="A17" s="57"/>
      <c r="B17" s="425"/>
      <c r="C17" s="426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59"/>
      <c r="V17" s="57"/>
      <c r="W17" s="58"/>
      <c r="X17" s="58"/>
      <c r="Y17" s="58"/>
      <c r="Z17" s="58"/>
      <c r="AA17" s="58"/>
      <c r="AB17" s="58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59"/>
    </row>
    <row r="18" spans="1:62" x14ac:dyDescent="0.15">
      <c r="A18" s="57"/>
      <c r="B18" s="425" t="s">
        <v>161</v>
      </c>
      <c r="C18" s="426"/>
      <c r="D18" s="425"/>
      <c r="E18" s="425"/>
      <c r="F18" s="425"/>
      <c r="G18" s="425"/>
      <c r="H18" s="527"/>
      <c r="I18" s="527"/>
      <c r="J18" s="527"/>
      <c r="K18" s="527"/>
      <c r="L18" s="527"/>
      <c r="M18" s="527"/>
      <c r="N18" s="425" t="s">
        <v>115</v>
      </c>
      <c r="O18" s="426"/>
      <c r="P18" s="425"/>
      <c r="Q18" s="425"/>
      <c r="R18" s="425"/>
      <c r="S18" s="528"/>
      <c r="T18" s="528"/>
      <c r="U18" s="59"/>
      <c r="V18" s="57"/>
      <c r="W18" s="58" t="s">
        <v>123</v>
      </c>
      <c r="X18" s="58"/>
      <c r="Y18" s="58"/>
      <c r="Z18" s="58"/>
      <c r="AA18" s="58"/>
      <c r="AB18" s="58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9"/>
    </row>
    <row r="19" spans="1:62" ht="2.25" customHeight="1" x14ac:dyDescent="0.15">
      <c r="A19" s="57"/>
      <c r="B19" s="425"/>
      <c r="C19" s="426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59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</row>
    <row r="20" spans="1:62" x14ac:dyDescent="0.15">
      <c r="A20" s="57"/>
      <c r="B20" s="425" t="s">
        <v>116</v>
      </c>
      <c r="C20" s="426"/>
      <c r="D20" s="425"/>
      <c r="E20" s="425"/>
      <c r="F20" s="425"/>
      <c r="G20" s="425"/>
      <c r="H20" s="425"/>
      <c r="I20" s="425" t="s">
        <v>27</v>
      </c>
      <c r="J20" s="434" t="e">
        <f>IF(VLOOKUP($BE$5,source_honoraires!$E$10:$V$351,source_honoraires!$O$6,FALSE)&lt;10,"0"&amp;VLOOKUP($BE$5,source_honoraires!$E$10:$V$351,source_honoraires!$O$6,FALSE),VLOOKUP($BE$5,source_honoraires!$E$10:$V$351,source_honoraires!$O$6,FALSE))</f>
        <v>#N/A</v>
      </c>
      <c r="K20" s="435" t="e">
        <f>IF(VLOOKUP($BE$5,source_honoraires!$E$10:$V$351,source_honoraires!$P$6,FALSE)&lt;10,"0"&amp;VLOOKUP($BE$5,source_honoraires!$E$10:$V$351,source_honoraires!$P$6,FALSE),VLOOKUP($BE$5,source_honoraires!$E$10:$V$351,source_honoraires!$P$6,FALSE))</f>
        <v>#N/A</v>
      </c>
      <c r="L20" s="430" t="s">
        <v>117</v>
      </c>
      <c r="M20" s="434" t="e">
        <f>VLOOKUP($BE$5,source_honoraires!$E$10:$V$351,source_honoraires!$Q$6,FALSE)</f>
        <v>#N/A</v>
      </c>
      <c r="N20" s="435" t="e">
        <f>VLOOKUP($BE$5,source_honoraires!$E$10:$V$351,source_honoraires!$R$6,FALSE)</f>
        <v>#N/A</v>
      </c>
      <c r="O20" s="436" t="s">
        <v>66</v>
      </c>
      <c r="P20" s="425"/>
      <c r="Q20" s="425"/>
      <c r="R20" s="425"/>
      <c r="S20" s="425"/>
      <c r="T20" s="425"/>
      <c r="U20" s="59"/>
      <c r="V20" s="57"/>
      <c r="W20" s="58" t="s">
        <v>8</v>
      </c>
      <c r="X20" s="529"/>
      <c r="Y20" s="529"/>
      <c r="Z20" s="529"/>
      <c r="AA20" s="529"/>
      <c r="AB20" s="529"/>
      <c r="AC20" s="58" t="s">
        <v>18</v>
      </c>
      <c r="AD20" s="526"/>
      <c r="AE20" s="526"/>
      <c r="AF20" s="526"/>
      <c r="AG20" s="526"/>
      <c r="AH20" s="526"/>
      <c r="AI20" s="58" t="s">
        <v>15</v>
      </c>
      <c r="AJ20" s="58"/>
      <c r="AK20" s="526"/>
      <c r="AL20" s="526"/>
      <c r="AM20" s="526"/>
      <c r="AN20" s="526"/>
      <c r="AO20" s="526"/>
      <c r="AP20" s="526"/>
      <c r="AQ20" s="526"/>
      <c r="AR20" s="526"/>
      <c r="AS20" s="59"/>
    </row>
    <row r="21" spans="1:62" ht="5.25" customHeight="1" x14ac:dyDescent="0.15">
      <c r="A21" s="60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62"/>
      <c r="V21" s="60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2"/>
    </row>
    <row r="23" spans="1:62" s="53" customFormat="1" ht="15" customHeight="1" x14ac:dyDescent="0.15">
      <c r="A23" s="530" t="s">
        <v>119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64"/>
      <c r="W23" s="64"/>
      <c r="X23" s="64"/>
      <c r="Y23" s="64"/>
      <c r="Z23" s="64"/>
      <c r="AA23" s="64"/>
      <c r="AB23" s="64"/>
      <c r="AC23" s="64"/>
      <c r="AD23" s="64"/>
      <c r="AE23" s="532" t="s">
        <v>12</v>
      </c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4"/>
      <c r="BF23" s="350"/>
      <c r="BJ23" s="350"/>
    </row>
    <row r="24" spans="1:62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32" t="s">
        <v>22</v>
      </c>
      <c r="AF24" s="533"/>
      <c r="AG24" s="533"/>
      <c r="AH24" s="533"/>
      <c r="AI24" s="533"/>
      <c r="AJ24" s="533"/>
      <c r="AK24" s="534"/>
      <c r="AL24" s="532" t="s">
        <v>23</v>
      </c>
      <c r="AM24" s="533"/>
      <c r="AN24" s="533"/>
      <c r="AO24" s="533"/>
      <c r="AP24" s="533"/>
      <c r="AQ24" s="533"/>
      <c r="AR24" s="533"/>
      <c r="AS24" s="534"/>
    </row>
    <row r="25" spans="1:62" ht="20.25" customHeight="1" x14ac:dyDescent="0.15">
      <c r="A25" s="57"/>
      <c r="B25" s="70" t="s">
        <v>124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</row>
    <row r="26" spans="1:62" ht="15" x14ac:dyDescent="0.15">
      <c r="A26" s="57"/>
      <c r="B26" s="70" t="s">
        <v>125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</row>
    <row r="27" spans="1:62" x14ac:dyDescent="0.15">
      <c r="A27" s="57"/>
      <c r="B27" s="71" t="s">
        <v>126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36"/>
      <c r="AF27" s="537"/>
      <c r="AG27" s="537"/>
      <c r="AH27" s="537"/>
      <c r="AI27" s="537"/>
      <c r="AJ27" s="537"/>
      <c r="AK27" s="538"/>
      <c r="AL27" s="536"/>
      <c r="AM27" s="537"/>
      <c r="AN27" s="537"/>
      <c r="AO27" s="537"/>
      <c r="AP27" s="537"/>
      <c r="AQ27" s="537"/>
      <c r="AR27" s="537"/>
      <c r="AS27" s="538"/>
    </row>
    <row r="28" spans="1:62" x14ac:dyDescent="0.15">
      <c r="A28" s="57"/>
      <c r="B28" s="71" t="s">
        <v>127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39"/>
      <c r="AF28" s="540"/>
      <c r="AG28" s="540"/>
      <c r="AH28" s="540"/>
      <c r="AI28" s="540"/>
      <c r="AJ28" s="540"/>
      <c r="AK28" s="541"/>
      <c r="AL28" s="539"/>
      <c r="AM28" s="540"/>
      <c r="AN28" s="540"/>
      <c r="AO28" s="540"/>
      <c r="AP28" s="540"/>
      <c r="AQ28" s="540"/>
      <c r="AR28" s="540"/>
      <c r="AS28" s="541"/>
    </row>
    <row r="29" spans="1:62" x14ac:dyDescent="0.15">
      <c r="A29" s="57"/>
      <c r="B29" s="71" t="s">
        <v>142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39"/>
      <c r="AF29" s="540"/>
      <c r="AG29" s="540"/>
      <c r="AH29" s="540"/>
      <c r="AI29" s="540"/>
      <c r="AJ29" s="540"/>
      <c r="AK29" s="541"/>
      <c r="AL29" s="539"/>
      <c r="AM29" s="540"/>
      <c r="AN29" s="540"/>
      <c r="AO29" s="540"/>
      <c r="AP29" s="540"/>
      <c r="AQ29" s="540"/>
      <c r="AR29" s="540"/>
      <c r="AS29" s="541"/>
    </row>
    <row r="30" spans="1:62" ht="7.5" customHeight="1" x14ac:dyDescent="0.15">
      <c r="A30" s="57"/>
      <c r="B30" s="58"/>
      <c r="C30" s="7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42"/>
      <c r="AF30" s="543"/>
      <c r="AG30" s="543"/>
      <c r="AH30" s="543"/>
      <c r="AI30" s="543"/>
      <c r="AJ30" s="543"/>
      <c r="AK30" s="544"/>
      <c r="AL30" s="542"/>
      <c r="AM30" s="543"/>
      <c r="AN30" s="543"/>
      <c r="AO30" s="543"/>
      <c r="AP30" s="543"/>
      <c r="AQ30" s="543"/>
      <c r="AR30" s="543"/>
      <c r="AS30" s="544"/>
    </row>
    <row r="31" spans="1:62" s="51" customFormat="1" ht="15" x14ac:dyDescent="0.15">
      <c r="A31" s="72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110" t="s">
        <v>179</v>
      </c>
      <c r="Q31" s="111" t="str">
        <f>RIGHT(Z6,2)</f>
        <v>0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BF31" s="352"/>
      <c r="BJ31" s="352"/>
    </row>
    <row r="32" spans="1:62" s="52" customFormat="1" ht="15" x14ac:dyDescent="0.1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 t="s">
        <v>136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546"/>
      <c r="AF32" s="546"/>
      <c r="AG32" s="546"/>
      <c r="AH32" s="546"/>
      <c r="AI32" s="546"/>
      <c r="AJ32" s="546"/>
      <c r="AK32" s="546"/>
      <c r="AL32" s="546"/>
      <c r="AM32" s="546"/>
      <c r="AN32" s="546"/>
      <c r="AO32" s="546"/>
      <c r="AP32" s="546"/>
      <c r="AQ32" s="546"/>
      <c r="AR32" s="546"/>
      <c r="AS32" s="546"/>
      <c r="BF32" s="353"/>
      <c r="BJ32" s="353"/>
    </row>
    <row r="33" spans="1:62" s="51" customFormat="1" ht="15" x14ac:dyDescent="0.15">
      <c r="A33" s="72"/>
      <c r="B33" s="70"/>
      <c r="C33" s="70"/>
      <c r="D33" s="70" t="s">
        <v>132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BF33" s="352"/>
      <c r="BJ33" s="352"/>
    </row>
    <row r="34" spans="1:62" s="51" customFormat="1" ht="15" x14ac:dyDescent="0.15">
      <c r="A34" s="72"/>
      <c r="B34" s="70"/>
      <c r="C34" s="70"/>
      <c r="D34" s="70"/>
      <c r="E34" s="70"/>
      <c r="F34" s="70"/>
      <c r="G34" s="70"/>
      <c r="H34" s="66" t="s">
        <v>128</v>
      </c>
      <c r="I34" s="70" t="s">
        <v>16</v>
      </c>
      <c r="J34" s="70"/>
      <c r="K34" s="70"/>
      <c r="L34" s="70"/>
      <c r="M34" s="70"/>
      <c r="N34" s="70"/>
      <c r="O34" s="70"/>
      <c r="P34" s="70"/>
      <c r="Q34" s="70"/>
      <c r="R34" s="549">
        <v>0.06</v>
      </c>
      <c r="S34" s="549"/>
      <c r="T34" s="70" t="s">
        <v>131</v>
      </c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535"/>
      <c r="AF34" s="535"/>
      <c r="AG34" s="535"/>
      <c r="AH34" s="535"/>
      <c r="AI34" s="535"/>
      <c r="AJ34" s="535"/>
      <c r="AK34" s="535"/>
      <c r="AL34" s="550"/>
      <c r="AM34" s="551"/>
      <c r="AN34" s="551"/>
      <c r="AO34" s="551"/>
      <c r="AP34" s="551"/>
      <c r="AQ34" s="551"/>
      <c r="AR34" s="551"/>
      <c r="AS34" s="552"/>
      <c r="BF34" s="352"/>
      <c r="BJ34" s="352"/>
    </row>
    <row r="35" spans="1:62" s="51" customFormat="1" ht="15" x14ac:dyDescent="0.15">
      <c r="A35" s="72"/>
      <c r="B35" s="70"/>
      <c r="C35" s="70"/>
      <c r="D35" s="70"/>
      <c r="E35" s="70"/>
      <c r="F35" s="70"/>
      <c r="G35" s="70"/>
      <c r="H35" s="66" t="s">
        <v>128</v>
      </c>
      <c r="I35" s="70" t="s">
        <v>129</v>
      </c>
      <c r="J35" s="70"/>
      <c r="K35" s="70"/>
      <c r="L35" s="70"/>
      <c r="M35" s="70"/>
      <c r="N35" s="70"/>
      <c r="O35" s="70"/>
      <c r="P35" s="70"/>
      <c r="Q35" s="70"/>
      <c r="R35" s="549">
        <v>0.05</v>
      </c>
      <c r="S35" s="549"/>
      <c r="T35" s="70" t="s">
        <v>131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535"/>
      <c r="AF35" s="535"/>
      <c r="AG35" s="535"/>
      <c r="AH35" s="535"/>
      <c r="AI35" s="535"/>
      <c r="AJ35" s="535"/>
      <c r="AK35" s="535"/>
      <c r="AL35" s="553"/>
      <c r="AM35" s="547"/>
      <c r="AN35" s="547"/>
      <c r="AO35" s="547"/>
      <c r="AP35" s="547"/>
      <c r="AQ35" s="547"/>
      <c r="AR35" s="547"/>
      <c r="AS35" s="548"/>
      <c r="BF35" s="352"/>
      <c r="BJ35" s="352"/>
    </row>
    <row r="36" spans="1:62" s="51" customFormat="1" ht="15" x14ac:dyDescent="0.15">
      <c r="A36" s="72"/>
      <c r="B36" s="70"/>
      <c r="C36" s="70"/>
      <c r="D36" s="70"/>
      <c r="E36" s="70"/>
      <c r="F36" s="70"/>
      <c r="G36" s="70"/>
      <c r="H36" s="66" t="s">
        <v>128</v>
      </c>
      <c r="I36" s="70" t="s">
        <v>17</v>
      </c>
      <c r="J36" s="70"/>
      <c r="K36" s="70"/>
      <c r="L36" s="70"/>
      <c r="M36" s="70"/>
      <c r="N36" s="70"/>
      <c r="O36" s="70"/>
      <c r="P36" s="70"/>
      <c r="Q36" s="70"/>
      <c r="R36" s="549">
        <v>0.05</v>
      </c>
      <c r="S36" s="549"/>
      <c r="T36" s="70" t="s">
        <v>131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535"/>
      <c r="AF36" s="535"/>
      <c r="AG36" s="535"/>
      <c r="AH36" s="535"/>
      <c r="AI36" s="535"/>
      <c r="AJ36" s="535"/>
      <c r="AK36" s="535"/>
      <c r="AL36" s="553"/>
      <c r="AM36" s="547"/>
      <c r="AN36" s="547"/>
      <c r="AO36" s="547"/>
      <c r="AP36" s="547"/>
      <c r="AQ36" s="547"/>
      <c r="AR36" s="547"/>
      <c r="AS36" s="548"/>
      <c r="BF36" s="352"/>
      <c r="BJ36" s="352"/>
    </row>
    <row r="37" spans="1:62" s="51" customFormat="1" ht="15" x14ac:dyDescent="0.15">
      <c r="A37" s="72"/>
      <c r="B37" s="70"/>
      <c r="C37" s="70"/>
      <c r="D37" s="70"/>
      <c r="E37" s="70"/>
      <c r="F37" s="70"/>
      <c r="G37" s="70"/>
      <c r="H37" s="66" t="s">
        <v>128</v>
      </c>
      <c r="I37" s="70" t="s">
        <v>130</v>
      </c>
      <c r="J37" s="70"/>
      <c r="K37" s="70"/>
      <c r="L37" s="70"/>
      <c r="M37" s="70"/>
      <c r="N37" s="70"/>
      <c r="O37" s="70"/>
      <c r="P37" s="70"/>
      <c r="Q37" s="70"/>
      <c r="R37" s="549">
        <v>0.25</v>
      </c>
      <c r="S37" s="549"/>
      <c r="T37" s="70" t="s">
        <v>131</v>
      </c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535"/>
      <c r="AF37" s="535"/>
      <c r="AG37" s="535"/>
      <c r="AH37" s="535"/>
      <c r="AI37" s="535"/>
      <c r="AJ37" s="535"/>
      <c r="AK37" s="535"/>
      <c r="AL37" s="553"/>
      <c r="AM37" s="547"/>
      <c r="AN37" s="547"/>
      <c r="AO37" s="547"/>
      <c r="AP37" s="547"/>
      <c r="AQ37" s="547"/>
      <c r="AR37" s="547"/>
      <c r="AS37" s="548"/>
      <c r="BF37" s="352"/>
      <c r="BJ37" s="352"/>
    </row>
    <row r="38" spans="1:62" s="51" customFormat="1" ht="15" x14ac:dyDescent="0.15">
      <c r="A38" s="72"/>
      <c r="B38" s="70"/>
      <c r="C38" s="70"/>
      <c r="D38" s="70"/>
      <c r="E38" s="70"/>
      <c r="F38" s="70"/>
      <c r="G38" s="70"/>
      <c r="H38" s="70"/>
      <c r="I38" s="58" t="s">
        <v>133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535"/>
      <c r="AF38" s="535"/>
      <c r="AG38" s="535"/>
      <c r="AH38" s="535"/>
      <c r="AI38" s="535"/>
      <c r="AJ38" s="535"/>
      <c r="AK38" s="535"/>
      <c r="AL38" s="553"/>
      <c r="AM38" s="547"/>
      <c r="AN38" s="547"/>
      <c r="AO38" s="547"/>
      <c r="AP38" s="547"/>
      <c r="AQ38" s="547"/>
      <c r="AR38" s="547"/>
      <c r="AS38" s="548"/>
      <c r="BF38" s="352"/>
      <c r="BJ38" s="352"/>
    </row>
    <row r="39" spans="1:62" s="51" customFormat="1" ht="15" x14ac:dyDescent="0.15">
      <c r="A39" s="72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535"/>
      <c r="AF39" s="535"/>
      <c r="AG39" s="535"/>
      <c r="AH39" s="535"/>
      <c r="AI39" s="535"/>
      <c r="AJ39" s="535"/>
      <c r="AK39" s="535"/>
      <c r="AL39" s="553"/>
      <c r="AM39" s="547"/>
      <c r="AN39" s="547"/>
      <c r="AO39" s="547"/>
      <c r="AP39" s="547"/>
      <c r="AQ39" s="547"/>
      <c r="AR39" s="547"/>
      <c r="AS39" s="548"/>
      <c r="BF39" s="352"/>
      <c r="BJ39" s="352"/>
    </row>
    <row r="40" spans="1:62" s="51" customFormat="1" ht="15" x14ac:dyDescent="0.15">
      <c r="A40" s="72"/>
      <c r="B40" s="70"/>
      <c r="C40" s="70"/>
      <c r="D40" s="70" t="s">
        <v>134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5" t="s">
        <v>135</v>
      </c>
      <c r="AE40" s="535"/>
      <c r="AF40" s="535"/>
      <c r="AG40" s="535"/>
      <c r="AH40" s="535"/>
      <c r="AI40" s="535"/>
      <c r="AJ40" s="535"/>
      <c r="AK40" s="535"/>
      <c r="AL40" s="553"/>
      <c r="AM40" s="547"/>
      <c r="AN40" s="547"/>
      <c r="AO40" s="547"/>
      <c r="AP40" s="547"/>
      <c r="AQ40" s="547"/>
      <c r="AR40" s="547"/>
      <c r="AS40" s="548"/>
      <c r="BF40" s="352"/>
      <c r="BJ40" s="352"/>
    </row>
    <row r="41" spans="1:62" s="51" customFormat="1" ht="15" x14ac:dyDescent="0.15">
      <c r="A41" s="7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8"/>
      <c r="BF41" s="352"/>
      <c r="BJ41" s="352"/>
    </row>
    <row r="42" spans="1:62" s="51" customFormat="1" ht="16" thickBot="1" x14ac:dyDescent="0.2">
      <c r="A42" s="72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4" t="s">
        <v>137</v>
      </c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83"/>
      <c r="AF42" s="83"/>
      <c r="AG42" s="83"/>
      <c r="AH42" s="554">
        <f>SUM(AE32:AK40,AL32)</f>
        <v>0</v>
      </c>
      <c r="AI42" s="554"/>
      <c r="AJ42" s="554"/>
      <c r="AK42" s="554"/>
      <c r="AL42" s="554"/>
      <c r="AM42" s="554"/>
      <c r="AN42" s="554"/>
      <c r="AO42" s="554"/>
      <c r="AP42" s="83"/>
      <c r="AQ42" s="83"/>
      <c r="AR42" s="83"/>
      <c r="AS42" s="84"/>
      <c r="BF42" s="352"/>
      <c r="BJ42" s="352"/>
    </row>
    <row r="43" spans="1:62" s="51" customFormat="1" ht="16" thickTop="1" x14ac:dyDescent="0.15">
      <c r="A43" s="72"/>
      <c r="B43" s="70"/>
      <c r="C43" s="70"/>
      <c r="D43" s="70" t="s">
        <v>138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83"/>
      <c r="AF43" s="83"/>
      <c r="AG43" s="83"/>
      <c r="AH43" s="555"/>
      <c r="AI43" s="555"/>
      <c r="AJ43" s="555"/>
      <c r="AK43" s="555"/>
      <c r="AL43" s="555"/>
      <c r="AM43" s="555"/>
      <c r="AN43" s="555"/>
      <c r="AO43" s="555"/>
      <c r="AP43" s="83"/>
      <c r="AQ43" s="83"/>
      <c r="AR43" s="83"/>
      <c r="AS43" s="84"/>
      <c r="BF43" s="352"/>
      <c r="BJ43" s="352"/>
    </row>
    <row r="44" spans="1:62" s="51" customFormat="1" ht="16" thickBot="1" x14ac:dyDescent="0.2">
      <c r="A44" s="72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7" t="s">
        <v>139</v>
      </c>
      <c r="AA44" s="70"/>
      <c r="AB44" s="70"/>
      <c r="AC44" s="70"/>
      <c r="AD44" s="70"/>
      <c r="AE44" s="83"/>
      <c r="AF44" s="83"/>
      <c r="AG44" s="83"/>
      <c r="AH44" s="554">
        <f>AH42-AH43</f>
        <v>0</v>
      </c>
      <c r="AI44" s="554"/>
      <c r="AJ44" s="554"/>
      <c r="AK44" s="554"/>
      <c r="AL44" s="554"/>
      <c r="AM44" s="554"/>
      <c r="AN44" s="554"/>
      <c r="AO44" s="554"/>
      <c r="AP44" s="83"/>
      <c r="AQ44" s="83"/>
      <c r="AR44" s="83"/>
      <c r="AS44" s="84"/>
      <c r="BF44" s="352"/>
      <c r="BJ44" s="352"/>
    </row>
    <row r="45" spans="1:62" s="51" customFormat="1" ht="16" thickTop="1" x14ac:dyDescent="0.15">
      <c r="A45" s="72"/>
      <c r="B45" s="70"/>
      <c r="C45" s="70"/>
      <c r="D45" s="70" t="s">
        <v>140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83"/>
      <c r="AF45" s="83"/>
      <c r="AG45" s="83"/>
      <c r="AH45" s="555"/>
      <c r="AI45" s="555"/>
      <c r="AJ45" s="555"/>
      <c r="AK45" s="555"/>
      <c r="AL45" s="555"/>
      <c r="AM45" s="555"/>
      <c r="AN45" s="555"/>
      <c r="AO45" s="555"/>
      <c r="AP45" s="83"/>
      <c r="AQ45" s="83"/>
      <c r="AR45" s="83"/>
      <c r="AS45" s="84"/>
      <c r="BF45" s="352"/>
      <c r="BJ45" s="352"/>
    </row>
    <row r="46" spans="1:62" s="51" customFormat="1" ht="8.25" customHeight="1" x14ac:dyDescent="0.15">
      <c r="A46" s="7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66"/>
      <c r="AI46" s="66"/>
      <c r="AJ46" s="66"/>
      <c r="AK46" s="66"/>
      <c r="AL46" s="66"/>
      <c r="AM46" s="66"/>
      <c r="AN46" s="66"/>
      <c r="AO46" s="66"/>
      <c r="AP46" s="70"/>
      <c r="AQ46" s="70"/>
      <c r="AR46" s="70"/>
      <c r="AS46" s="76"/>
      <c r="BF46" s="352"/>
      <c r="BJ46" s="352"/>
    </row>
    <row r="47" spans="1:62" s="51" customFormat="1" ht="15" x14ac:dyDescent="0.15">
      <c r="A47" s="67"/>
      <c r="B47" s="78" t="s">
        <v>141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9"/>
      <c r="BF47" s="352"/>
      <c r="BJ47" s="352"/>
    </row>
    <row r="48" spans="1:62" s="51" customFormat="1" ht="15" x14ac:dyDescent="0.15">
      <c r="BF48" s="352"/>
      <c r="BJ48" s="352"/>
    </row>
    <row r="49" spans="1:62" s="51" customFormat="1" ht="36.75" customHeight="1" x14ac:dyDescent="0.15">
      <c r="A49" s="556" t="s">
        <v>145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8"/>
      <c r="AE49" s="559" t="s">
        <v>144</v>
      </c>
      <c r="AF49" s="560"/>
      <c r="AG49" s="560"/>
      <c r="AH49" s="560"/>
      <c r="AI49" s="560"/>
      <c r="AJ49" s="560"/>
      <c r="AK49" s="561"/>
      <c r="AL49" s="559" t="s">
        <v>143</v>
      </c>
      <c r="AM49" s="560"/>
      <c r="AN49" s="560"/>
      <c r="AO49" s="560"/>
      <c r="AP49" s="560"/>
      <c r="AQ49" s="560"/>
      <c r="AR49" s="560"/>
      <c r="AS49" s="561"/>
      <c r="BF49" s="352"/>
      <c r="BJ49" s="352"/>
    </row>
    <row r="50" spans="1:62" x14ac:dyDescent="0.15">
      <c r="A50" s="578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80"/>
      <c r="AE50" s="569" t="s">
        <v>206</v>
      </c>
      <c r="AF50" s="570"/>
      <c r="AG50" s="570"/>
      <c r="AH50" s="570"/>
      <c r="AI50" s="570"/>
      <c r="AJ50" s="570"/>
      <c r="AK50" s="571"/>
      <c r="AL50" s="572"/>
      <c r="AM50" s="573"/>
      <c r="AN50" s="573"/>
      <c r="AO50" s="573"/>
      <c r="AP50" s="573"/>
      <c r="AQ50" s="573"/>
      <c r="AR50" s="573"/>
      <c r="AS50" s="574"/>
    </row>
    <row r="51" spans="1:62" x14ac:dyDescent="0.15">
      <c r="A51" s="581"/>
      <c r="B51" s="582"/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3"/>
      <c r="AE51" s="569" t="s">
        <v>207</v>
      </c>
      <c r="AF51" s="570"/>
      <c r="AG51" s="570"/>
      <c r="AH51" s="570"/>
      <c r="AI51" s="570"/>
      <c r="AJ51" s="570"/>
      <c r="AK51" s="571"/>
      <c r="AL51" s="575"/>
      <c r="AM51" s="576"/>
      <c r="AN51" s="576"/>
      <c r="AO51" s="576"/>
      <c r="AP51" s="576"/>
      <c r="AQ51" s="576"/>
      <c r="AR51" s="576"/>
      <c r="AS51" s="577"/>
    </row>
    <row r="52" spans="1:62" x14ac:dyDescent="0.15">
      <c r="A52" s="581"/>
      <c r="B52" s="582"/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  <c r="AA52" s="582"/>
      <c r="AB52" s="582"/>
      <c r="AC52" s="582"/>
      <c r="AD52" s="583"/>
      <c r="AE52" s="569" t="s">
        <v>209</v>
      </c>
      <c r="AF52" s="570"/>
      <c r="AG52" s="570"/>
      <c r="AH52" s="570"/>
      <c r="AI52" s="570"/>
      <c r="AJ52" s="570"/>
      <c r="AK52" s="571"/>
      <c r="AL52" s="575"/>
      <c r="AM52" s="576"/>
      <c r="AN52" s="576"/>
      <c r="AO52" s="576"/>
      <c r="AP52" s="576"/>
      <c r="AQ52" s="576"/>
      <c r="AR52" s="576"/>
      <c r="AS52" s="577"/>
    </row>
    <row r="53" spans="1:62" x14ac:dyDescent="0.15">
      <c r="A53" s="581"/>
      <c r="B53" s="582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3"/>
      <c r="AE53" s="484" t="s">
        <v>208</v>
      </c>
      <c r="AF53" s="485"/>
      <c r="AG53" s="485"/>
      <c r="AH53" s="485"/>
      <c r="AI53" s="485"/>
      <c r="AJ53" s="485"/>
      <c r="AK53" s="486"/>
      <c r="AL53" s="575"/>
      <c r="AM53" s="576"/>
      <c r="AN53" s="576"/>
      <c r="AO53" s="576"/>
      <c r="AP53" s="576"/>
      <c r="AQ53" s="576"/>
      <c r="AR53" s="576"/>
      <c r="AS53" s="577"/>
    </row>
    <row r="54" spans="1:62" ht="15" x14ac:dyDescent="0.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79" t="s">
        <v>136</v>
      </c>
      <c r="U54" s="61"/>
      <c r="V54" s="61"/>
      <c r="W54" s="61"/>
      <c r="X54" s="61"/>
      <c r="Y54" s="61"/>
      <c r="Z54" s="61"/>
      <c r="AA54" s="61"/>
      <c r="AB54" s="61"/>
      <c r="AC54" s="61"/>
      <c r="AD54" s="62"/>
      <c r="AE54" s="562"/>
      <c r="AF54" s="562"/>
      <c r="AG54" s="562"/>
      <c r="AH54" s="562"/>
      <c r="AI54" s="562"/>
      <c r="AJ54" s="562"/>
      <c r="AK54" s="563"/>
      <c r="AL54" s="564">
        <f>SUM(AL50:AS53)</f>
        <v>0</v>
      </c>
      <c r="AM54" s="565"/>
      <c r="AN54" s="565"/>
      <c r="AO54" s="565"/>
      <c r="AP54" s="565"/>
      <c r="AQ54" s="565"/>
      <c r="AR54" s="565"/>
      <c r="AS54" s="565"/>
    </row>
    <row r="55" spans="1:62" x14ac:dyDescent="0.15">
      <c r="T55" s="58"/>
      <c r="U55" s="58"/>
      <c r="V55" s="58"/>
      <c r="W55" s="58"/>
    </row>
    <row r="56" spans="1:62" ht="15" x14ac:dyDescent="0.15">
      <c r="A56" s="566" t="s">
        <v>146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8"/>
    </row>
    <row r="57" spans="1:62" ht="31.5" customHeight="1" x14ac:dyDescent="0.15">
      <c r="A57" s="80"/>
      <c r="B57" s="482" t="s">
        <v>147</v>
      </c>
      <c r="C57" s="584" t="s">
        <v>160</v>
      </c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5"/>
      <c r="AE57" s="590">
        <f>IFERROR(VLOOKUP(AT57,source_honoraires!$D$10:$V$158,source_honoraires!$T$7,FALSE),0)</f>
        <v>0</v>
      </c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90"/>
      <c r="AS57" s="590"/>
      <c r="AT57" s="2" t="str">
        <f>$BE$5&amp;"A"</f>
        <v>A</v>
      </c>
    </row>
    <row r="58" spans="1:62" ht="31.5" customHeight="1" x14ac:dyDescent="0.15">
      <c r="A58" s="80"/>
      <c r="B58" s="482" t="s">
        <v>148</v>
      </c>
      <c r="C58" s="584" t="s">
        <v>149</v>
      </c>
      <c r="D58" s="584"/>
      <c r="E58" s="584"/>
      <c r="F58" s="584"/>
      <c r="G58" s="584"/>
      <c r="H58" s="584"/>
      <c r="I58" s="584"/>
      <c r="J58" s="584"/>
      <c r="K58" s="584"/>
      <c r="L58" s="584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584"/>
      <c r="AD58" s="483"/>
      <c r="AE58" s="590">
        <f>IFERROR(VLOOKUP(AT58,source_honoraires!$D$10:$V$158,source_honoraires!$T$7,FALSE),0)</f>
        <v>0</v>
      </c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90"/>
      <c r="AS58" s="590"/>
      <c r="AT58" s="2" t="str">
        <f>$BE$5&amp;"B"</f>
        <v>B</v>
      </c>
    </row>
    <row r="59" spans="1:62" ht="31.5" customHeight="1" x14ac:dyDescent="0.15">
      <c r="A59" s="80"/>
      <c r="B59" s="482" t="s">
        <v>150</v>
      </c>
      <c r="C59" s="591" t="s">
        <v>151</v>
      </c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3"/>
      <c r="AE59" s="590" t="e">
        <f>VLOOKUP($BE$5,source_honoraires!$E$10:$X$351,source_honoraires!$X$6,FALSE)</f>
        <v>#N/A</v>
      </c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90"/>
      <c r="AS59" s="590"/>
      <c r="AT59" s="2" t="str">
        <f>$BE$5&amp;"C"</f>
        <v>C</v>
      </c>
    </row>
    <row r="61" spans="1:62" ht="2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6"/>
    </row>
    <row r="62" spans="1:62" x14ac:dyDescent="0.15">
      <c r="A62" s="57"/>
      <c r="B62" s="58" t="s">
        <v>152</v>
      </c>
      <c r="C62" s="58"/>
      <c r="D62" s="58"/>
      <c r="E62" s="58"/>
      <c r="F62" s="58"/>
      <c r="G62" s="58"/>
      <c r="H62" s="58"/>
      <c r="I62" s="589">
        <f>paramètres!B12</f>
        <v>0</v>
      </c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9"/>
    </row>
    <row r="63" spans="1:62" ht="2.25" customHeight="1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9"/>
    </row>
    <row r="64" spans="1:62" x14ac:dyDescent="0.15">
      <c r="A64" s="57"/>
      <c r="B64" s="58" t="s">
        <v>153</v>
      </c>
      <c r="C64" s="58"/>
      <c r="D64" s="58"/>
      <c r="E64" s="58"/>
      <c r="F64" s="58"/>
      <c r="G64" s="343" t="str">
        <f>MID(paramètres!B18,1,1)</f>
        <v/>
      </c>
      <c r="H64" s="344" t="str">
        <f>MID(paramètres!B18,2,1)</f>
        <v/>
      </c>
      <c r="I64" s="344" t="str">
        <f>MID(paramètres!B18,3,1)</f>
        <v/>
      </c>
      <c r="J64" s="344" t="str">
        <f>MID(paramètres!B18,4,1)</f>
        <v/>
      </c>
      <c r="K64" s="344" t="str">
        <f>MID(paramètres!B18,5,1)</f>
        <v/>
      </c>
      <c r="L64" s="345" t="str">
        <f>MID(paramètres!B18,6,1)</f>
        <v/>
      </c>
      <c r="M64" s="346"/>
      <c r="N64" s="344" t="str">
        <f>RIGHT(paramètres!B18,1)</f>
        <v/>
      </c>
      <c r="O64" s="58"/>
      <c r="P64" s="58"/>
      <c r="Q64" s="58"/>
      <c r="R64" s="58"/>
      <c r="S64" s="58"/>
      <c r="T64" s="58"/>
      <c r="U64" s="58"/>
      <c r="V64" s="58"/>
      <c r="W64" s="58"/>
      <c r="X64" s="58" t="s">
        <v>155</v>
      </c>
      <c r="Y64" s="58"/>
      <c r="Z64" s="58"/>
      <c r="AA64" s="589">
        <f>paramètres!B30</f>
        <v>0</v>
      </c>
      <c r="AB64" s="589"/>
      <c r="AC64" s="589"/>
      <c r="AD64" s="589"/>
      <c r="AE64" s="589"/>
      <c r="AF64" s="589"/>
      <c r="AG64" s="589"/>
      <c r="AH64" s="589"/>
      <c r="AI64" s="589"/>
      <c r="AJ64" s="58"/>
      <c r="AK64" s="58"/>
      <c r="AL64" s="58"/>
      <c r="AM64" s="58"/>
      <c r="AN64" s="58"/>
      <c r="AO64" s="58"/>
      <c r="AP64" s="58"/>
      <c r="AQ64" s="58"/>
      <c r="AR64" s="58"/>
      <c r="AS64" s="59"/>
    </row>
    <row r="65" spans="1:45" ht="2.25" customHeight="1" x14ac:dyDescent="0.1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347"/>
      <c r="AB65" s="347"/>
      <c r="AC65" s="347"/>
      <c r="AD65" s="347"/>
      <c r="AE65" s="347"/>
      <c r="AF65" s="347"/>
      <c r="AG65" s="347"/>
      <c r="AH65" s="347"/>
      <c r="AI65" s="347"/>
      <c r="AJ65" s="58"/>
      <c r="AK65" s="58"/>
      <c r="AL65" s="58"/>
      <c r="AM65" s="58"/>
      <c r="AN65" s="58"/>
      <c r="AO65" s="58"/>
      <c r="AP65" s="58"/>
      <c r="AQ65" s="58"/>
      <c r="AR65" s="58"/>
      <c r="AS65" s="59"/>
    </row>
    <row r="66" spans="1:45" x14ac:dyDescent="0.15">
      <c r="A66" s="57"/>
      <c r="B66" s="58" t="s">
        <v>157</v>
      </c>
      <c r="C66" s="58"/>
      <c r="D66" s="58"/>
      <c r="E66" s="58"/>
      <c r="F66" s="58"/>
      <c r="G66" s="588">
        <f>paramètres!B26</f>
        <v>0</v>
      </c>
      <c r="H66" s="588"/>
      <c r="I66" s="588"/>
      <c r="J66" s="346"/>
      <c r="K66" s="346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 t="s">
        <v>15</v>
      </c>
      <c r="Y66" s="58"/>
      <c r="Z66" s="58"/>
      <c r="AA66" s="589">
        <f>paramètres!B28</f>
        <v>0</v>
      </c>
      <c r="AB66" s="589"/>
      <c r="AC66" s="589"/>
      <c r="AD66" s="589"/>
      <c r="AE66" s="589"/>
      <c r="AF66" s="589"/>
      <c r="AG66" s="589"/>
      <c r="AH66" s="589"/>
      <c r="AI66" s="589"/>
      <c r="AJ66" s="58"/>
      <c r="AK66" s="58"/>
      <c r="AL66" s="58"/>
      <c r="AM66" s="58"/>
      <c r="AN66" s="58"/>
      <c r="AO66" s="58"/>
      <c r="AP66" s="58"/>
      <c r="AQ66" s="58"/>
      <c r="AR66" s="58"/>
      <c r="AS66" s="59"/>
    </row>
    <row r="67" spans="1:45" ht="2.25" customHeight="1" x14ac:dyDescent="0.15">
      <c r="A67" s="57"/>
      <c r="B67" s="58"/>
      <c r="C67" s="58"/>
      <c r="D67" s="58"/>
      <c r="E67" s="58"/>
      <c r="F67" s="58"/>
      <c r="G67" s="346"/>
      <c r="H67" s="346"/>
      <c r="I67" s="346"/>
      <c r="J67" s="346"/>
      <c r="K67" s="346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347"/>
      <c r="AB67" s="347"/>
      <c r="AC67" s="347"/>
      <c r="AD67" s="347"/>
      <c r="AE67" s="347"/>
      <c r="AF67" s="347"/>
      <c r="AG67" s="347"/>
      <c r="AH67" s="347"/>
      <c r="AI67" s="347"/>
      <c r="AJ67" s="58"/>
      <c r="AK67" s="58"/>
      <c r="AL67" s="58"/>
      <c r="AM67" s="58"/>
      <c r="AN67" s="58"/>
      <c r="AO67" s="58"/>
      <c r="AP67" s="58"/>
      <c r="AQ67" s="58"/>
      <c r="AR67" s="58"/>
      <c r="AS67" s="59"/>
    </row>
    <row r="68" spans="1:45" x14ac:dyDescent="0.15">
      <c r="A68" s="57"/>
      <c r="B68" s="58" t="s">
        <v>154</v>
      </c>
      <c r="C68" s="58"/>
      <c r="D68" s="58"/>
      <c r="E68" s="58"/>
      <c r="F68" s="58"/>
      <c r="G68" s="588">
        <f>paramètres!B32</f>
        <v>0</v>
      </c>
      <c r="H68" s="588"/>
      <c r="I68" s="588"/>
      <c r="J68" s="588"/>
      <c r="K68" s="58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 t="s">
        <v>156</v>
      </c>
      <c r="Y68" s="58"/>
      <c r="Z68" s="58"/>
      <c r="AA68" s="589">
        <f>paramètres!B34</f>
        <v>0</v>
      </c>
      <c r="AB68" s="589"/>
      <c r="AC68" s="589"/>
      <c r="AD68" s="589"/>
      <c r="AE68" s="589"/>
      <c r="AF68" s="589"/>
      <c r="AG68" s="589"/>
      <c r="AH68" s="589"/>
      <c r="AI68" s="589"/>
      <c r="AJ68" s="58"/>
      <c r="AK68" s="58"/>
      <c r="AL68" s="58"/>
      <c r="AM68" s="58"/>
      <c r="AN68" s="58"/>
      <c r="AO68" s="58"/>
      <c r="AP68" s="58"/>
      <c r="AQ68" s="58"/>
      <c r="AR68" s="58"/>
      <c r="AS68" s="59"/>
    </row>
    <row r="69" spans="1:45" ht="2.25" customHeight="1" x14ac:dyDescent="0.1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2"/>
    </row>
    <row r="70" spans="1:45" ht="2.25" customHeight="1" x14ac:dyDescent="0.15"/>
    <row r="71" spans="1:45" x14ac:dyDescent="0.15">
      <c r="V71" s="2" t="s">
        <v>174</v>
      </c>
      <c r="X71" s="586">
        <f>paramètres!B28</f>
        <v>0</v>
      </c>
      <c r="Y71" s="586"/>
      <c r="Z71" s="586"/>
      <c r="AA71" s="586"/>
      <c r="AB71" s="586"/>
      <c r="AC71" s="586"/>
      <c r="AE71" s="2" t="s">
        <v>175</v>
      </c>
      <c r="AF71" s="587" t="str">
        <f>IF(paramètres!B22&lt;&gt;"",paramètres!B22,"")</f>
        <v/>
      </c>
      <c r="AG71" s="587"/>
      <c r="AH71" s="587"/>
      <c r="AI71" s="587"/>
      <c r="AJ71" s="587"/>
      <c r="AK71" s="587"/>
    </row>
    <row r="73" spans="1:45" ht="15" x14ac:dyDescent="0.15">
      <c r="AC73" s="51" t="s">
        <v>158</v>
      </c>
    </row>
  </sheetData>
  <mergeCells count="89">
    <mergeCell ref="X71:AC71"/>
    <mergeCell ref="AF71:AK71"/>
    <mergeCell ref="I62:AE62"/>
    <mergeCell ref="AA64:AI64"/>
    <mergeCell ref="G66:I66"/>
    <mergeCell ref="AA66:AI66"/>
    <mergeCell ref="G68:K68"/>
    <mergeCell ref="AA68:AI68"/>
    <mergeCell ref="C59:AD59"/>
    <mergeCell ref="AE59:AS59"/>
    <mergeCell ref="A52:AD52"/>
    <mergeCell ref="AE52:AK52"/>
    <mergeCell ref="AL52:AS52"/>
    <mergeCell ref="A53:AD53"/>
    <mergeCell ref="AL53:AS53"/>
    <mergeCell ref="AE54:AK54"/>
    <mergeCell ref="AL54:AS54"/>
    <mergeCell ref="A56:AS56"/>
    <mergeCell ref="C57:AD57"/>
    <mergeCell ref="AE57:AS57"/>
    <mergeCell ref="C58:AC58"/>
    <mergeCell ref="AE58:AS58"/>
    <mergeCell ref="A50:AD50"/>
    <mergeCell ref="AE50:AK50"/>
    <mergeCell ref="AL50:AS50"/>
    <mergeCell ref="A51:AD51"/>
    <mergeCell ref="AE51:AK51"/>
    <mergeCell ref="AL51:AS51"/>
    <mergeCell ref="AH42:AO42"/>
    <mergeCell ref="AH43:AO43"/>
    <mergeCell ref="AH44:AO44"/>
    <mergeCell ref="AH45:AO45"/>
    <mergeCell ref="A49:AD49"/>
    <mergeCell ref="AE49:AK49"/>
    <mergeCell ref="AL49:AS49"/>
    <mergeCell ref="AL41:AS41"/>
    <mergeCell ref="AE33:AK33"/>
    <mergeCell ref="AL33:AS33"/>
    <mergeCell ref="R34:S34"/>
    <mergeCell ref="AE34:AK34"/>
    <mergeCell ref="AL34:AS40"/>
    <mergeCell ref="R35:S35"/>
    <mergeCell ref="AE35:AK35"/>
    <mergeCell ref="R36:S36"/>
    <mergeCell ref="AE36:AK36"/>
    <mergeCell ref="R37:S37"/>
    <mergeCell ref="AE37:AK37"/>
    <mergeCell ref="AE38:AK38"/>
    <mergeCell ref="AE39:AK39"/>
    <mergeCell ref="AE40:AK40"/>
    <mergeCell ref="AE41:AK41"/>
    <mergeCell ref="AE27:AK30"/>
    <mergeCell ref="AL27:AS30"/>
    <mergeCell ref="AE31:AK31"/>
    <mergeCell ref="AL31:AS31"/>
    <mergeCell ref="AE32:AK32"/>
    <mergeCell ref="AL32:AS32"/>
    <mergeCell ref="A23:U23"/>
    <mergeCell ref="AE23:AS23"/>
    <mergeCell ref="AE24:AK24"/>
    <mergeCell ref="AL24:AS24"/>
    <mergeCell ref="AE25:AK26"/>
    <mergeCell ref="AL25:AS26"/>
    <mergeCell ref="H18:M18"/>
    <mergeCell ref="S18:T18"/>
    <mergeCell ref="AC18:AR18"/>
    <mergeCell ref="X20:AB20"/>
    <mergeCell ref="AD20:AH20"/>
    <mergeCell ref="AK20:AR20"/>
    <mergeCell ref="A7:M7"/>
    <mergeCell ref="AC12:AR12"/>
    <mergeCell ref="H14:T14"/>
    <mergeCell ref="AC14:AR14"/>
    <mergeCell ref="D16:G16"/>
    <mergeCell ref="I16:J16"/>
    <mergeCell ref="N16:T16"/>
    <mergeCell ref="AC16:AR16"/>
    <mergeCell ref="BF3:BF4"/>
    <mergeCell ref="A4:M4"/>
    <mergeCell ref="U4:AS4"/>
    <mergeCell ref="A5:M5"/>
    <mergeCell ref="A6:M6"/>
    <mergeCell ref="Z6:AA6"/>
    <mergeCell ref="BE3:BE4"/>
    <mergeCell ref="A1:M1"/>
    <mergeCell ref="A2:M2"/>
    <mergeCell ref="U2:AS2"/>
    <mergeCell ref="A3:M3"/>
    <mergeCell ref="U3:AS3"/>
  </mergeCells>
  <conditionalFormatting sqref="D16:G16 I16:J16 N16:T16 M10:R10 T10 AA68">
    <cfRule type="containsBlanks" dxfId="133" priority="18">
      <formula>LEN(TRIM(D10))=0</formula>
    </cfRule>
  </conditionalFormatting>
  <conditionalFormatting sqref="H18:M18 S18:T18">
    <cfRule type="containsBlanks" dxfId="132" priority="17">
      <formula>LEN(TRIM(H18))=0</formula>
    </cfRule>
  </conditionalFormatting>
  <conditionalFormatting sqref="J20:K20">
    <cfRule type="containsBlanks" dxfId="131" priority="15">
      <formula>LEN(TRIM(J20))=0</formula>
    </cfRule>
  </conditionalFormatting>
  <conditionalFormatting sqref="G12">
    <cfRule type="containsBlanks" dxfId="130" priority="16">
      <formula>LEN(TRIM(G12))=0</formula>
    </cfRule>
  </conditionalFormatting>
  <conditionalFormatting sqref="M20:N20">
    <cfRule type="containsBlanks" dxfId="129" priority="14">
      <formula>LEN(TRIM(M20))=0</formula>
    </cfRule>
  </conditionalFormatting>
  <conditionalFormatting sqref="AI10:AN10">
    <cfRule type="containsBlanks" dxfId="128" priority="13">
      <formula>LEN(TRIM(AI10))=0</formula>
    </cfRule>
  </conditionalFormatting>
  <conditionalFormatting sqref="X20:AB20">
    <cfRule type="containsBlanks" dxfId="127" priority="12">
      <formula>LEN(TRIM(X20))=0</formula>
    </cfRule>
  </conditionalFormatting>
  <conditionalFormatting sqref="AD20">
    <cfRule type="containsBlanks" dxfId="126" priority="11">
      <formula>LEN(TRIM(AD20))=0</formula>
    </cfRule>
  </conditionalFormatting>
  <conditionalFormatting sqref="AK20:AR20">
    <cfRule type="containsBlanks" dxfId="125" priority="10">
      <formula>LEN(TRIM(AK20))=0</formula>
    </cfRule>
  </conditionalFormatting>
  <conditionalFormatting sqref="AC12:AR12 AC14:AR14 AC18:AR18 AC16:AR16">
    <cfRule type="containsBlanks" dxfId="124" priority="9">
      <formula>LEN(TRIM(AC12))=0</formula>
    </cfRule>
  </conditionalFormatting>
  <conditionalFormatting sqref="H14:T14">
    <cfRule type="containsBlanks" dxfId="123" priority="8">
      <formula>LEN(TRIM(H14))=0</formula>
    </cfRule>
  </conditionalFormatting>
  <conditionalFormatting sqref="AP10">
    <cfRule type="containsBlanks" dxfId="122" priority="7">
      <formula>LEN(TRIM(AP10))=0</formula>
    </cfRule>
  </conditionalFormatting>
  <conditionalFormatting sqref="G64:L64">
    <cfRule type="containsBlanks" dxfId="121" priority="6">
      <formula>LEN(TRIM(G64))=0</formula>
    </cfRule>
  </conditionalFormatting>
  <conditionalFormatting sqref="N64">
    <cfRule type="containsBlanks" dxfId="120" priority="5">
      <formula>LEN(TRIM(N64))=0</formula>
    </cfRule>
  </conditionalFormatting>
  <conditionalFormatting sqref="G66:I66 G68:K68">
    <cfRule type="containsBlanks" dxfId="119" priority="4">
      <formula>LEN(TRIM(G66))=0</formula>
    </cfRule>
  </conditionalFormatting>
  <conditionalFormatting sqref="I62:AE62">
    <cfRule type="containsBlanks" dxfId="118" priority="3">
      <formula>LEN(TRIM(I62))=0</formula>
    </cfRule>
  </conditionalFormatting>
  <conditionalFormatting sqref="AA64:AI64 AA66:AI66">
    <cfRule type="containsBlanks" dxfId="117" priority="2">
      <formula>LEN(TRIM(AA64))=0</formula>
    </cfRule>
  </conditionalFormatting>
  <conditionalFormatting sqref="Z6:AA6">
    <cfRule type="containsBlanks" dxfId="116" priority="1">
      <formula>LEN(TRIM(Z6))=0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84" orientation="portrait" r:id="rId1"/>
  <headerFooter>
    <oddHeader>&amp;R&amp;"Geneva,Gras"&amp;12ID19</oddHeader>
    <oddFooter>&amp;L_____________________________
(1) Célibataire, marié, veuf, divorcé.
(2) Inclure la période des congés.&amp;R
Mis au format Excel par : www.impots-et-taxes.com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  <pageSetUpPr fitToPage="1"/>
  </sheetPr>
  <dimension ref="A1:BJ73"/>
  <sheetViews>
    <sheetView showGridLines="0" showZeros="0" workbookViewId="0">
      <selection activeCell="BE50" sqref="BE50"/>
    </sheetView>
  </sheetViews>
  <sheetFormatPr baseColWidth="10" defaultColWidth="3.6640625" defaultRowHeight="14" x14ac:dyDescent="0.15"/>
  <cols>
    <col min="1" max="1" width="0.6640625" style="2" customWidth="1"/>
    <col min="2" max="2" width="3.6640625" style="2" bestFit="1" customWidth="1"/>
    <col min="3" max="6" width="3.6640625" style="2"/>
    <col min="7" max="7" width="3.6640625" style="2" customWidth="1"/>
    <col min="8" max="9" width="3.6640625" style="2"/>
    <col min="10" max="11" width="2.83203125" style="2" customWidth="1"/>
    <col min="12" max="12" width="4.5" style="2" customWidth="1"/>
    <col min="13" max="20" width="2.6640625" style="2" customWidth="1"/>
    <col min="21" max="21" width="0.5" style="2" customWidth="1"/>
    <col min="22" max="22" width="0.83203125" style="2" customWidth="1"/>
    <col min="23" max="29" width="3.1640625" style="2" customWidth="1"/>
    <col min="30" max="30" width="1.1640625" style="2" customWidth="1"/>
    <col min="31" max="34" width="3.1640625" style="2" customWidth="1"/>
    <col min="35" max="44" width="2.6640625" style="2" customWidth="1"/>
    <col min="45" max="45" width="0.6640625" style="2" customWidth="1"/>
    <col min="46" max="46" width="3.6640625" style="2" hidden="1" customWidth="1"/>
    <col min="47" max="56" width="3.6640625" style="2"/>
    <col min="57" max="57" width="28.6640625" style="2" bestFit="1" customWidth="1"/>
    <col min="58" max="58" width="5.5" style="349" hidden="1" customWidth="1"/>
    <col min="59" max="61" width="0" style="2" hidden="1" customWidth="1"/>
    <col min="62" max="62" width="3" style="349" hidden="1" customWidth="1"/>
    <col min="63" max="16384" width="3.6640625" style="2"/>
  </cols>
  <sheetData>
    <row r="1" spans="1:62" ht="16" x14ac:dyDescent="0.15">
      <c r="A1" s="523" t="s">
        <v>28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"/>
      <c r="O1" s="52"/>
      <c r="P1" s="52"/>
      <c r="AM1" s="53"/>
    </row>
    <row r="2" spans="1:62" s="53" customFormat="1" ht="15" thickBot="1" x14ac:dyDescent="0.2">
      <c r="A2" s="522" t="s">
        <v>104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3"/>
      <c r="O2" s="3"/>
      <c r="P2" s="3"/>
      <c r="U2" s="522" t="s">
        <v>106</v>
      </c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BF2" s="350"/>
      <c r="BJ2" s="350"/>
    </row>
    <row r="3" spans="1:62" s="53" customFormat="1" ht="13.5" customHeight="1" x14ac:dyDescent="0.15">
      <c r="A3" s="522" t="s">
        <v>159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3"/>
      <c r="O3" s="3"/>
      <c r="P3" s="3"/>
      <c r="U3" s="522" t="s">
        <v>107</v>
      </c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BE3" s="518" t="s">
        <v>303</v>
      </c>
      <c r="BF3" s="516" t="s">
        <v>290</v>
      </c>
      <c r="BJ3" s="354" t="str">
        <f>paramètres!E6</f>
        <v>00</v>
      </c>
    </row>
    <row r="4" spans="1:62" ht="15" x14ac:dyDescent="0.15">
      <c r="A4" s="522" t="s">
        <v>105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"/>
      <c r="O4" s="52"/>
      <c r="P4" s="52"/>
      <c r="U4" s="522" t="s">
        <v>108</v>
      </c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BE4" s="519"/>
      <c r="BF4" s="517"/>
      <c r="BJ4" s="354" t="str">
        <f>paramètres!E7</f>
        <v/>
      </c>
    </row>
    <row r="5" spans="1:62" ht="15" thickBot="1" x14ac:dyDescent="0.2">
      <c r="A5" s="522" t="s">
        <v>33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3"/>
      <c r="O5" s="3"/>
      <c r="P5" s="3"/>
      <c r="BE5" s="366"/>
      <c r="BF5" s="351">
        <f>BE5</f>
        <v>0</v>
      </c>
    </row>
    <row r="6" spans="1:62" x14ac:dyDescent="0.15">
      <c r="A6" s="524" t="s">
        <v>109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3"/>
      <c r="O6" s="3"/>
      <c r="P6" s="3"/>
      <c r="V6" s="4" t="s">
        <v>112</v>
      </c>
      <c r="W6" s="4"/>
      <c r="X6" s="4"/>
      <c r="Y6" s="4"/>
      <c r="Z6" s="525">
        <f>paramètres!B20</f>
        <v>0</v>
      </c>
      <c r="AA6" s="525"/>
      <c r="AB6" s="4" t="s">
        <v>111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62" x14ac:dyDescent="0.15">
      <c r="A7" s="524" t="s">
        <v>110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3"/>
      <c r="O7" s="3"/>
      <c r="P7" s="3"/>
    </row>
    <row r="8" spans="1:62" ht="19.5" customHeight="1" x14ac:dyDescent="0.15"/>
    <row r="9" spans="1:62" ht="3" customHeight="1" x14ac:dyDescent="0.1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  <c r="V9" s="5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6"/>
    </row>
    <row r="10" spans="1:62" x14ac:dyDescent="0.15">
      <c r="A10" s="57"/>
      <c r="B10" s="425" t="s">
        <v>113</v>
      </c>
      <c r="C10" s="426"/>
      <c r="D10" s="425"/>
      <c r="E10" s="425"/>
      <c r="F10" s="425"/>
      <c r="G10" s="425"/>
      <c r="H10" s="425"/>
      <c r="I10" s="425"/>
      <c r="J10" s="425"/>
      <c r="K10" s="425"/>
      <c r="L10" s="425" t="s">
        <v>20</v>
      </c>
      <c r="M10" s="427" t="str">
        <f>LEFT(BE5,1)</f>
        <v/>
      </c>
      <c r="N10" s="428" t="str">
        <f>MID(BE5,2,1)</f>
        <v/>
      </c>
      <c r="O10" s="428" t="str">
        <f>MID(BE5,3,1)</f>
        <v/>
      </c>
      <c r="P10" s="428" t="str">
        <f>MID(BE5,4,1)</f>
        <v/>
      </c>
      <c r="Q10" s="428" t="str">
        <f>MID(BE5,5,1)</f>
        <v/>
      </c>
      <c r="R10" s="429" t="str">
        <f>MID(BE5,6,1)</f>
        <v/>
      </c>
      <c r="S10" s="430"/>
      <c r="T10" s="431" t="str">
        <f>+MID(BE5,7,1)</f>
        <v/>
      </c>
      <c r="U10" s="59"/>
      <c r="V10" s="57"/>
      <c r="W10" s="58" t="s">
        <v>118</v>
      </c>
      <c r="X10" s="58"/>
      <c r="Y10" s="58"/>
      <c r="Z10" s="58"/>
      <c r="AA10" s="58"/>
      <c r="AB10" s="58"/>
      <c r="AC10" s="58"/>
      <c r="AD10" s="58"/>
      <c r="AE10" s="58" t="s">
        <v>20</v>
      </c>
      <c r="AF10" s="58"/>
      <c r="AG10" s="58"/>
      <c r="AH10" s="58"/>
      <c r="AI10" s="92"/>
      <c r="AJ10" s="93"/>
      <c r="AK10" s="93"/>
      <c r="AL10" s="93"/>
      <c r="AM10" s="93"/>
      <c r="AN10" s="94"/>
      <c r="AO10" s="65"/>
      <c r="AP10" s="93"/>
      <c r="AQ10" s="65"/>
      <c r="AR10" s="65"/>
      <c r="AS10" s="63"/>
    </row>
    <row r="11" spans="1:62" ht="2.25" customHeight="1" x14ac:dyDescent="0.15">
      <c r="A11" s="57"/>
      <c r="B11" s="425"/>
      <c r="C11" s="426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59"/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9"/>
    </row>
    <row r="12" spans="1:62" x14ac:dyDescent="0.15">
      <c r="A12" s="57"/>
      <c r="B12" s="425" t="s">
        <v>114</v>
      </c>
      <c r="C12" s="426"/>
      <c r="D12" s="425"/>
      <c r="E12" s="425"/>
      <c r="F12" s="425"/>
      <c r="G12" s="432" t="e">
        <f>VLOOKUP($BE$5,source_honoraires!$E$10:$V$351,source_honoraires!$F$6,FALSE)&amp;" "&amp;VLOOKUP($BE$5,source_honoraires!$E$10:$V$351,source_honoraires!$G$6,FALSE)</f>
        <v>#N/A</v>
      </c>
      <c r="H12" s="426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59"/>
      <c r="V12" s="57"/>
      <c r="W12" s="58" t="s">
        <v>122</v>
      </c>
      <c r="X12" s="58"/>
      <c r="Y12" s="58"/>
      <c r="Z12" s="58"/>
      <c r="AA12" s="58"/>
      <c r="AB12" s="58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9"/>
    </row>
    <row r="13" spans="1:62" ht="2.25" customHeight="1" x14ac:dyDescent="0.15">
      <c r="A13" s="57"/>
      <c r="B13" s="425"/>
      <c r="C13" s="426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59"/>
      <c r="V13" s="57"/>
      <c r="W13" s="58"/>
      <c r="X13" s="58"/>
      <c r="Y13" s="58"/>
      <c r="Z13" s="58"/>
      <c r="AA13" s="58"/>
      <c r="AB13" s="58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59"/>
    </row>
    <row r="14" spans="1:62" x14ac:dyDescent="0.15">
      <c r="A14" s="57"/>
      <c r="B14" s="425" t="s">
        <v>21</v>
      </c>
      <c r="C14" s="426"/>
      <c r="D14" s="425"/>
      <c r="E14" s="425"/>
      <c r="F14" s="425"/>
      <c r="G14" s="425"/>
      <c r="H14" s="527" t="e">
        <f>VLOOKUP($BE$5,source_honoraires!$E$10:$V$351,source_honoraires!$I$6,FALSE)</f>
        <v>#N/A</v>
      </c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9"/>
      <c r="V14" s="57"/>
      <c r="W14" s="58" t="s">
        <v>121</v>
      </c>
      <c r="X14" s="58"/>
      <c r="Y14" s="58"/>
      <c r="Z14" s="58"/>
      <c r="AA14" s="58"/>
      <c r="AB14" s="58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9"/>
    </row>
    <row r="15" spans="1:62" ht="2.25" customHeight="1" x14ac:dyDescent="0.15">
      <c r="A15" s="57"/>
      <c r="B15" s="425"/>
      <c r="C15" s="426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59"/>
      <c r="V15" s="57"/>
      <c r="W15" s="58"/>
      <c r="X15" s="58"/>
      <c r="Y15" s="58"/>
      <c r="Z15" s="58"/>
      <c r="AA15" s="58"/>
      <c r="AB15" s="58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59"/>
    </row>
    <row r="16" spans="1:62" x14ac:dyDescent="0.15">
      <c r="A16" s="57"/>
      <c r="B16" s="425" t="s">
        <v>8</v>
      </c>
      <c r="C16" s="426"/>
      <c r="D16" s="527" t="e">
        <f>VLOOKUP($BE$5,source_honoraires!$E$10:$V$351,source_honoraires!$K$6,FALSE)</f>
        <v>#N/A</v>
      </c>
      <c r="E16" s="527"/>
      <c r="F16" s="527"/>
      <c r="G16" s="527"/>
      <c r="H16" s="425" t="s">
        <v>18</v>
      </c>
      <c r="I16" s="527" t="e">
        <f>VLOOKUP($BE$5,source_honoraires!$E$10:$V$351,source_honoraires!$L$6,FALSE)</f>
        <v>#N/A</v>
      </c>
      <c r="J16" s="527"/>
      <c r="K16" s="433"/>
      <c r="L16" s="425" t="s">
        <v>15</v>
      </c>
      <c r="M16" s="425"/>
      <c r="N16" s="527" t="e">
        <f>VLOOKUP($BE$5,source_honoraires!$E$10:$V$351,source_honoraires!$M$6,FALSE)</f>
        <v>#N/A</v>
      </c>
      <c r="O16" s="527"/>
      <c r="P16" s="527"/>
      <c r="Q16" s="527"/>
      <c r="R16" s="527"/>
      <c r="S16" s="527"/>
      <c r="T16" s="527"/>
      <c r="U16" s="59"/>
      <c r="V16" s="57"/>
      <c r="W16" s="58" t="s">
        <v>120</v>
      </c>
      <c r="X16" s="58"/>
      <c r="Y16" s="58"/>
      <c r="Z16" s="58"/>
      <c r="AA16" s="58"/>
      <c r="AB16" s="58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9"/>
    </row>
    <row r="17" spans="1:62" ht="2.25" customHeight="1" x14ac:dyDescent="0.15">
      <c r="A17" s="57"/>
      <c r="B17" s="425"/>
      <c r="C17" s="426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59"/>
      <c r="V17" s="57"/>
      <c r="W17" s="58"/>
      <c r="X17" s="58"/>
      <c r="Y17" s="58"/>
      <c r="Z17" s="58"/>
      <c r="AA17" s="58"/>
      <c r="AB17" s="58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59"/>
    </row>
    <row r="18" spans="1:62" x14ac:dyDescent="0.15">
      <c r="A18" s="57"/>
      <c r="B18" s="425" t="s">
        <v>161</v>
      </c>
      <c r="C18" s="426"/>
      <c r="D18" s="425"/>
      <c r="E18" s="425"/>
      <c r="F18" s="425"/>
      <c r="G18" s="425"/>
      <c r="H18" s="527"/>
      <c r="I18" s="527"/>
      <c r="J18" s="527"/>
      <c r="K18" s="527"/>
      <c r="L18" s="527"/>
      <c r="M18" s="527"/>
      <c r="N18" s="425" t="s">
        <v>115</v>
      </c>
      <c r="O18" s="426"/>
      <c r="P18" s="425"/>
      <c r="Q18" s="425"/>
      <c r="R18" s="425"/>
      <c r="S18" s="528"/>
      <c r="T18" s="528"/>
      <c r="U18" s="59"/>
      <c r="V18" s="57"/>
      <c r="W18" s="58" t="s">
        <v>123</v>
      </c>
      <c r="X18" s="58"/>
      <c r="Y18" s="58"/>
      <c r="Z18" s="58"/>
      <c r="AA18" s="58"/>
      <c r="AB18" s="58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9"/>
    </row>
    <row r="19" spans="1:62" ht="2.25" customHeight="1" x14ac:dyDescent="0.15">
      <c r="A19" s="57"/>
      <c r="B19" s="425"/>
      <c r="C19" s="426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59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</row>
    <row r="20" spans="1:62" x14ac:dyDescent="0.15">
      <c r="A20" s="57"/>
      <c r="B20" s="425" t="s">
        <v>116</v>
      </c>
      <c r="C20" s="426"/>
      <c r="D20" s="425"/>
      <c r="E20" s="425"/>
      <c r="F20" s="425"/>
      <c r="G20" s="425"/>
      <c r="H20" s="425"/>
      <c r="I20" s="425" t="s">
        <v>27</v>
      </c>
      <c r="J20" s="434" t="e">
        <f>IF(VLOOKUP($BE$5,source_honoraires!$E$10:$V$351,source_honoraires!$O$6,FALSE)&lt;10,"0"&amp;VLOOKUP($BE$5,source_honoraires!$E$10:$V$351,source_honoraires!$O$6,FALSE),VLOOKUP($BE$5,source_honoraires!$E$10:$V$351,source_honoraires!$O$6,FALSE))</f>
        <v>#N/A</v>
      </c>
      <c r="K20" s="435" t="e">
        <f>IF(VLOOKUP($BE$5,source_honoraires!$E$10:$V$351,source_honoraires!$P$6,FALSE)&lt;10,"0"&amp;VLOOKUP($BE$5,source_honoraires!$E$10:$V$351,source_honoraires!$P$6,FALSE),VLOOKUP($BE$5,source_honoraires!$E$10:$V$351,source_honoraires!$P$6,FALSE))</f>
        <v>#N/A</v>
      </c>
      <c r="L20" s="430" t="s">
        <v>117</v>
      </c>
      <c r="M20" s="434" t="e">
        <f>VLOOKUP($BE$5,source_honoraires!$E$10:$V$351,source_honoraires!$Q$6,FALSE)</f>
        <v>#N/A</v>
      </c>
      <c r="N20" s="435" t="e">
        <f>VLOOKUP($BE$5,source_honoraires!$E$10:$V$351,source_honoraires!$R$6,FALSE)</f>
        <v>#N/A</v>
      </c>
      <c r="O20" s="436" t="s">
        <v>66</v>
      </c>
      <c r="P20" s="425"/>
      <c r="Q20" s="425"/>
      <c r="R20" s="425"/>
      <c r="S20" s="425"/>
      <c r="T20" s="425"/>
      <c r="U20" s="59"/>
      <c r="V20" s="57"/>
      <c r="W20" s="58" t="s">
        <v>8</v>
      </c>
      <c r="X20" s="529"/>
      <c r="Y20" s="529"/>
      <c r="Z20" s="529"/>
      <c r="AA20" s="529"/>
      <c r="AB20" s="529"/>
      <c r="AC20" s="58" t="s">
        <v>18</v>
      </c>
      <c r="AD20" s="526"/>
      <c r="AE20" s="526"/>
      <c r="AF20" s="526"/>
      <c r="AG20" s="526"/>
      <c r="AH20" s="526"/>
      <c r="AI20" s="58" t="s">
        <v>15</v>
      </c>
      <c r="AJ20" s="58"/>
      <c r="AK20" s="526"/>
      <c r="AL20" s="526"/>
      <c r="AM20" s="526"/>
      <c r="AN20" s="526"/>
      <c r="AO20" s="526"/>
      <c r="AP20" s="526"/>
      <c r="AQ20" s="526"/>
      <c r="AR20" s="526"/>
      <c r="AS20" s="59"/>
    </row>
    <row r="21" spans="1:62" ht="5.25" customHeight="1" x14ac:dyDescent="0.15">
      <c r="A21" s="60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62"/>
      <c r="V21" s="60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2"/>
    </row>
    <row r="23" spans="1:62" s="53" customFormat="1" ht="15" customHeight="1" x14ac:dyDescent="0.15">
      <c r="A23" s="530" t="s">
        <v>119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64"/>
      <c r="W23" s="64"/>
      <c r="X23" s="64"/>
      <c r="Y23" s="64"/>
      <c r="Z23" s="64"/>
      <c r="AA23" s="64"/>
      <c r="AB23" s="64"/>
      <c r="AC23" s="64"/>
      <c r="AD23" s="64"/>
      <c r="AE23" s="532" t="s">
        <v>12</v>
      </c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4"/>
      <c r="BF23" s="350"/>
      <c r="BJ23" s="350"/>
    </row>
    <row r="24" spans="1:62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32" t="s">
        <v>22</v>
      </c>
      <c r="AF24" s="533"/>
      <c r="AG24" s="533"/>
      <c r="AH24" s="533"/>
      <c r="AI24" s="533"/>
      <c r="AJ24" s="533"/>
      <c r="AK24" s="534"/>
      <c r="AL24" s="532" t="s">
        <v>23</v>
      </c>
      <c r="AM24" s="533"/>
      <c r="AN24" s="533"/>
      <c r="AO24" s="533"/>
      <c r="AP24" s="533"/>
      <c r="AQ24" s="533"/>
      <c r="AR24" s="533"/>
      <c r="AS24" s="534"/>
    </row>
    <row r="25" spans="1:62" ht="20.25" customHeight="1" x14ac:dyDescent="0.15">
      <c r="A25" s="57"/>
      <c r="B25" s="70" t="s">
        <v>124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</row>
    <row r="26" spans="1:62" ht="15" x14ac:dyDescent="0.15">
      <c r="A26" s="57"/>
      <c r="B26" s="70" t="s">
        <v>125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</row>
    <row r="27" spans="1:62" x14ac:dyDescent="0.15">
      <c r="A27" s="57"/>
      <c r="B27" s="71" t="s">
        <v>126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36"/>
      <c r="AF27" s="537"/>
      <c r="AG27" s="537"/>
      <c r="AH27" s="537"/>
      <c r="AI27" s="537"/>
      <c r="AJ27" s="537"/>
      <c r="AK27" s="538"/>
      <c r="AL27" s="536"/>
      <c r="AM27" s="537"/>
      <c r="AN27" s="537"/>
      <c r="AO27" s="537"/>
      <c r="AP27" s="537"/>
      <c r="AQ27" s="537"/>
      <c r="AR27" s="537"/>
      <c r="AS27" s="538"/>
    </row>
    <row r="28" spans="1:62" x14ac:dyDescent="0.15">
      <c r="A28" s="57"/>
      <c r="B28" s="71" t="s">
        <v>127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39"/>
      <c r="AF28" s="540"/>
      <c r="AG28" s="540"/>
      <c r="AH28" s="540"/>
      <c r="AI28" s="540"/>
      <c r="AJ28" s="540"/>
      <c r="AK28" s="541"/>
      <c r="AL28" s="539"/>
      <c r="AM28" s="540"/>
      <c r="AN28" s="540"/>
      <c r="AO28" s="540"/>
      <c r="AP28" s="540"/>
      <c r="AQ28" s="540"/>
      <c r="AR28" s="540"/>
      <c r="AS28" s="541"/>
    </row>
    <row r="29" spans="1:62" x14ac:dyDescent="0.15">
      <c r="A29" s="57"/>
      <c r="B29" s="71" t="s">
        <v>142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39"/>
      <c r="AF29" s="540"/>
      <c r="AG29" s="540"/>
      <c r="AH29" s="540"/>
      <c r="AI29" s="540"/>
      <c r="AJ29" s="540"/>
      <c r="AK29" s="541"/>
      <c r="AL29" s="539"/>
      <c r="AM29" s="540"/>
      <c r="AN29" s="540"/>
      <c r="AO29" s="540"/>
      <c r="AP29" s="540"/>
      <c r="AQ29" s="540"/>
      <c r="AR29" s="540"/>
      <c r="AS29" s="541"/>
    </row>
    <row r="30" spans="1:62" ht="7.5" customHeight="1" x14ac:dyDescent="0.15">
      <c r="A30" s="57"/>
      <c r="B30" s="58"/>
      <c r="C30" s="7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42"/>
      <c r="AF30" s="543"/>
      <c r="AG30" s="543"/>
      <c r="AH30" s="543"/>
      <c r="AI30" s="543"/>
      <c r="AJ30" s="543"/>
      <c r="AK30" s="544"/>
      <c r="AL30" s="542"/>
      <c r="AM30" s="543"/>
      <c r="AN30" s="543"/>
      <c r="AO30" s="543"/>
      <c r="AP30" s="543"/>
      <c r="AQ30" s="543"/>
      <c r="AR30" s="543"/>
      <c r="AS30" s="544"/>
    </row>
    <row r="31" spans="1:62" s="51" customFormat="1" ht="15" x14ac:dyDescent="0.15">
      <c r="A31" s="72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110" t="s">
        <v>179</v>
      </c>
      <c r="Q31" s="111" t="str">
        <f>RIGHT(Z6,2)</f>
        <v>0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BF31" s="352"/>
      <c r="BJ31" s="352"/>
    </row>
    <row r="32" spans="1:62" s="52" customFormat="1" ht="15" x14ac:dyDescent="0.1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 t="s">
        <v>136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546"/>
      <c r="AF32" s="546"/>
      <c r="AG32" s="546"/>
      <c r="AH32" s="546"/>
      <c r="AI32" s="546"/>
      <c r="AJ32" s="546"/>
      <c r="AK32" s="546"/>
      <c r="AL32" s="546"/>
      <c r="AM32" s="546"/>
      <c r="AN32" s="546"/>
      <c r="AO32" s="546"/>
      <c r="AP32" s="546"/>
      <c r="AQ32" s="546"/>
      <c r="AR32" s="546"/>
      <c r="AS32" s="546"/>
      <c r="BF32" s="353"/>
      <c r="BJ32" s="353"/>
    </row>
    <row r="33" spans="1:62" s="51" customFormat="1" ht="15" x14ac:dyDescent="0.15">
      <c r="A33" s="72"/>
      <c r="B33" s="70"/>
      <c r="C33" s="70"/>
      <c r="D33" s="70" t="s">
        <v>132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BF33" s="352"/>
      <c r="BJ33" s="352"/>
    </row>
    <row r="34" spans="1:62" s="51" customFormat="1" ht="15" x14ac:dyDescent="0.15">
      <c r="A34" s="72"/>
      <c r="B34" s="70"/>
      <c r="C34" s="70"/>
      <c r="D34" s="70"/>
      <c r="E34" s="70"/>
      <c r="F34" s="70"/>
      <c r="G34" s="70"/>
      <c r="H34" s="66" t="s">
        <v>128</v>
      </c>
      <c r="I34" s="70" t="s">
        <v>16</v>
      </c>
      <c r="J34" s="70"/>
      <c r="K34" s="70"/>
      <c r="L34" s="70"/>
      <c r="M34" s="70"/>
      <c r="N34" s="70"/>
      <c r="O34" s="70"/>
      <c r="P34" s="70"/>
      <c r="Q34" s="70"/>
      <c r="R34" s="549">
        <v>0.06</v>
      </c>
      <c r="S34" s="549"/>
      <c r="T34" s="70" t="s">
        <v>131</v>
      </c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535"/>
      <c r="AF34" s="535"/>
      <c r="AG34" s="535"/>
      <c r="AH34" s="535"/>
      <c r="AI34" s="535"/>
      <c r="AJ34" s="535"/>
      <c r="AK34" s="535"/>
      <c r="AL34" s="550"/>
      <c r="AM34" s="551"/>
      <c r="AN34" s="551"/>
      <c r="AO34" s="551"/>
      <c r="AP34" s="551"/>
      <c r="AQ34" s="551"/>
      <c r="AR34" s="551"/>
      <c r="AS34" s="552"/>
      <c r="BF34" s="352"/>
      <c r="BJ34" s="352"/>
    </row>
    <row r="35" spans="1:62" s="51" customFormat="1" ht="15" x14ac:dyDescent="0.15">
      <c r="A35" s="72"/>
      <c r="B35" s="70"/>
      <c r="C35" s="70"/>
      <c r="D35" s="70"/>
      <c r="E35" s="70"/>
      <c r="F35" s="70"/>
      <c r="G35" s="70"/>
      <c r="H35" s="66" t="s">
        <v>128</v>
      </c>
      <c r="I35" s="70" t="s">
        <v>129</v>
      </c>
      <c r="J35" s="70"/>
      <c r="K35" s="70"/>
      <c r="L35" s="70"/>
      <c r="M35" s="70"/>
      <c r="N35" s="70"/>
      <c r="O35" s="70"/>
      <c r="P35" s="70"/>
      <c r="Q35" s="70"/>
      <c r="R35" s="549">
        <v>0.05</v>
      </c>
      <c r="S35" s="549"/>
      <c r="T35" s="70" t="s">
        <v>131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535"/>
      <c r="AF35" s="535"/>
      <c r="AG35" s="535"/>
      <c r="AH35" s="535"/>
      <c r="AI35" s="535"/>
      <c r="AJ35" s="535"/>
      <c r="AK35" s="535"/>
      <c r="AL35" s="553"/>
      <c r="AM35" s="547"/>
      <c r="AN35" s="547"/>
      <c r="AO35" s="547"/>
      <c r="AP35" s="547"/>
      <c r="AQ35" s="547"/>
      <c r="AR35" s="547"/>
      <c r="AS35" s="548"/>
      <c r="BF35" s="352"/>
      <c r="BJ35" s="352"/>
    </row>
    <row r="36" spans="1:62" s="51" customFormat="1" ht="15" x14ac:dyDescent="0.15">
      <c r="A36" s="72"/>
      <c r="B36" s="70"/>
      <c r="C36" s="70"/>
      <c r="D36" s="70"/>
      <c r="E36" s="70"/>
      <c r="F36" s="70"/>
      <c r="G36" s="70"/>
      <c r="H36" s="66" t="s">
        <v>128</v>
      </c>
      <c r="I36" s="70" t="s">
        <v>17</v>
      </c>
      <c r="J36" s="70"/>
      <c r="K36" s="70"/>
      <c r="L36" s="70"/>
      <c r="M36" s="70"/>
      <c r="N36" s="70"/>
      <c r="O36" s="70"/>
      <c r="P36" s="70"/>
      <c r="Q36" s="70"/>
      <c r="R36" s="549">
        <v>0.05</v>
      </c>
      <c r="S36" s="549"/>
      <c r="T36" s="70" t="s">
        <v>131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535"/>
      <c r="AF36" s="535"/>
      <c r="AG36" s="535"/>
      <c r="AH36" s="535"/>
      <c r="AI36" s="535"/>
      <c r="AJ36" s="535"/>
      <c r="AK36" s="535"/>
      <c r="AL36" s="553"/>
      <c r="AM36" s="547"/>
      <c r="AN36" s="547"/>
      <c r="AO36" s="547"/>
      <c r="AP36" s="547"/>
      <c r="AQ36" s="547"/>
      <c r="AR36" s="547"/>
      <c r="AS36" s="548"/>
      <c r="BF36" s="352"/>
      <c r="BJ36" s="352"/>
    </row>
    <row r="37" spans="1:62" s="51" customFormat="1" ht="15" x14ac:dyDescent="0.15">
      <c r="A37" s="72"/>
      <c r="B37" s="70"/>
      <c r="C37" s="70"/>
      <c r="D37" s="70"/>
      <c r="E37" s="70"/>
      <c r="F37" s="70"/>
      <c r="G37" s="70"/>
      <c r="H37" s="66" t="s">
        <v>128</v>
      </c>
      <c r="I37" s="70" t="s">
        <v>130</v>
      </c>
      <c r="J37" s="70"/>
      <c r="K37" s="70"/>
      <c r="L37" s="70"/>
      <c r="M37" s="70"/>
      <c r="N37" s="70"/>
      <c r="O37" s="70"/>
      <c r="P37" s="70"/>
      <c r="Q37" s="70"/>
      <c r="R37" s="549">
        <v>0.25</v>
      </c>
      <c r="S37" s="549"/>
      <c r="T37" s="70" t="s">
        <v>131</v>
      </c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535"/>
      <c r="AF37" s="535"/>
      <c r="AG37" s="535"/>
      <c r="AH37" s="535"/>
      <c r="AI37" s="535"/>
      <c r="AJ37" s="535"/>
      <c r="AK37" s="535"/>
      <c r="AL37" s="553"/>
      <c r="AM37" s="547"/>
      <c r="AN37" s="547"/>
      <c r="AO37" s="547"/>
      <c r="AP37" s="547"/>
      <c r="AQ37" s="547"/>
      <c r="AR37" s="547"/>
      <c r="AS37" s="548"/>
      <c r="BF37" s="352"/>
      <c r="BJ37" s="352"/>
    </row>
    <row r="38" spans="1:62" s="51" customFormat="1" ht="15" x14ac:dyDescent="0.15">
      <c r="A38" s="72"/>
      <c r="B38" s="70"/>
      <c r="C38" s="70"/>
      <c r="D38" s="70"/>
      <c r="E38" s="70"/>
      <c r="F38" s="70"/>
      <c r="G38" s="70"/>
      <c r="H38" s="70"/>
      <c r="I38" s="58" t="s">
        <v>133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535"/>
      <c r="AF38" s="535"/>
      <c r="AG38" s="535"/>
      <c r="AH38" s="535"/>
      <c r="AI38" s="535"/>
      <c r="AJ38" s="535"/>
      <c r="AK38" s="535"/>
      <c r="AL38" s="553"/>
      <c r="AM38" s="547"/>
      <c r="AN38" s="547"/>
      <c r="AO38" s="547"/>
      <c r="AP38" s="547"/>
      <c r="AQ38" s="547"/>
      <c r="AR38" s="547"/>
      <c r="AS38" s="548"/>
      <c r="BF38" s="352"/>
      <c r="BJ38" s="352"/>
    </row>
    <row r="39" spans="1:62" s="51" customFormat="1" ht="15" x14ac:dyDescent="0.15">
      <c r="A39" s="72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535"/>
      <c r="AF39" s="535"/>
      <c r="AG39" s="535"/>
      <c r="AH39" s="535"/>
      <c r="AI39" s="535"/>
      <c r="AJ39" s="535"/>
      <c r="AK39" s="535"/>
      <c r="AL39" s="553"/>
      <c r="AM39" s="547"/>
      <c r="AN39" s="547"/>
      <c r="AO39" s="547"/>
      <c r="AP39" s="547"/>
      <c r="AQ39" s="547"/>
      <c r="AR39" s="547"/>
      <c r="AS39" s="548"/>
      <c r="BF39" s="352"/>
      <c r="BJ39" s="352"/>
    </row>
    <row r="40" spans="1:62" s="51" customFormat="1" ht="15" x14ac:dyDescent="0.15">
      <c r="A40" s="72"/>
      <c r="B40" s="70"/>
      <c r="C40" s="70"/>
      <c r="D40" s="70" t="s">
        <v>134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5" t="s">
        <v>135</v>
      </c>
      <c r="AE40" s="535"/>
      <c r="AF40" s="535"/>
      <c r="AG40" s="535"/>
      <c r="AH40" s="535"/>
      <c r="AI40" s="535"/>
      <c r="AJ40" s="535"/>
      <c r="AK40" s="535"/>
      <c r="AL40" s="553"/>
      <c r="AM40" s="547"/>
      <c r="AN40" s="547"/>
      <c r="AO40" s="547"/>
      <c r="AP40" s="547"/>
      <c r="AQ40" s="547"/>
      <c r="AR40" s="547"/>
      <c r="AS40" s="548"/>
      <c r="BF40" s="352"/>
      <c r="BJ40" s="352"/>
    </row>
    <row r="41" spans="1:62" s="51" customFormat="1" ht="15" x14ac:dyDescent="0.15">
      <c r="A41" s="7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8"/>
      <c r="BF41" s="352"/>
      <c r="BJ41" s="352"/>
    </row>
    <row r="42" spans="1:62" s="51" customFormat="1" ht="16" thickBot="1" x14ac:dyDescent="0.2">
      <c r="A42" s="72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4" t="s">
        <v>137</v>
      </c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83"/>
      <c r="AF42" s="83"/>
      <c r="AG42" s="83"/>
      <c r="AH42" s="554">
        <f>SUM(AE32:AK40,AL32)</f>
        <v>0</v>
      </c>
      <c r="AI42" s="554"/>
      <c r="AJ42" s="554"/>
      <c r="AK42" s="554"/>
      <c r="AL42" s="554"/>
      <c r="AM42" s="554"/>
      <c r="AN42" s="554"/>
      <c r="AO42" s="554"/>
      <c r="AP42" s="83"/>
      <c r="AQ42" s="83"/>
      <c r="AR42" s="83"/>
      <c r="AS42" s="84"/>
      <c r="BF42" s="352"/>
      <c r="BJ42" s="352"/>
    </row>
    <row r="43" spans="1:62" s="51" customFormat="1" ht="16" thickTop="1" x14ac:dyDescent="0.15">
      <c r="A43" s="72"/>
      <c r="B43" s="70"/>
      <c r="C43" s="70"/>
      <c r="D43" s="70" t="s">
        <v>138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83"/>
      <c r="AF43" s="83"/>
      <c r="AG43" s="83"/>
      <c r="AH43" s="555"/>
      <c r="AI43" s="555"/>
      <c r="AJ43" s="555"/>
      <c r="AK43" s="555"/>
      <c r="AL43" s="555"/>
      <c r="AM43" s="555"/>
      <c r="AN43" s="555"/>
      <c r="AO43" s="555"/>
      <c r="AP43" s="83"/>
      <c r="AQ43" s="83"/>
      <c r="AR43" s="83"/>
      <c r="AS43" s="84"/>
      <c r="BF43" s="352"/>
      <c r="BJ43" s="352"/>
    </row>
    <row r="44" spans="1:62" s="51" customFormat="1" ht="16" thickBot="1" x14ac:dyDescent="0.2">
      <c r="A44" s="72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7" t="s">
        <v>139</v>
      </c>
      <c r="AA44" s="70"/>
      <c r="AB44" s="70"/>
      <c r="AC44" s="70"/>
      <c r="AD44" s="70"/>
      <c r="AE44" s="83"/>
      <c r="AF44" s="83"/>
      <c r="AG44" s="83"/>
      <c r="AH44" s="554">
        <f>AH42-AH43</f>
        <v>0</v>
      </c>
      <c r="AI44" s="554"/>
      <c r="AJ44" s="554"/>
      <c r="AK44" s="554"/>
      <c r="AL44" s="554"/>
      <c r="AM44" s="554"/>
      <c r="AN44" s="554"/>
      <c r="AO44" s="554"/>
      <c r="AP44" s="83"/>
      <c r="AQ44" s="83"/>
      <c r="AR44" s="83"/>
      <c r="AS44" s="84"/>
      <c r="BF44" s="352"/>
      <c r="BJ44" s="352"/>
    </row>
    <row r="45" spans="1:62" s="51" customFormat="1" ht="16" thickTop="1" x14ac:dyDescent="0.15">
      <c r="A45" s="72"/>
      <c r="B45" s="70"/>
      <c r="C45" s="70"/>
      <c r="D45" s="70" t="s">
        <v>140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83"/>
      <c r="AF45" s="83"/>
      <c r="AG45" s="83"/>
      <c r="AH45" s="555"/>
      <c r="AI45" s="555"/>
      <c r="AJ45" s="555"/>
      <c r="AK45" s="555"/>
      <c r="AL45" s="555"/>
      <c r="AM45" s="555"/>
      <c r="AN45" s="555"/>
      <c r="AO45" s="555"/>
      <c r="AP45" s="83"/>
      <c r="AQ45" s="83"/>
      <c r="AR45" s="83"/>
      <c r="AS45" s="84"/>
      <c r="BF45" s="352"/>
      <c r="BJ45" s="352"/>
    </row>
    <row r="46" spans="1:62" s="51" customFormat="1" ht="8.25" customHeight="1" x14ac:dyDescent="0.15">
      <c r="A46" s="7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66"/>
      <c r="AI46" s="66"/>
      <c r="AJ46" s="66"/>
      <c r="AK46" s="66"/>
      <c r="AL46" s="66"/>
      <c r="AM46" s="66"/>
      <c r="AN46" s="66"/>
      <c r="AO46" s="66"/>
      <c r="AP46" s="70"/>
      <c r="AQ46" s="70"/>
      <c r="AR46" s="70"/>
      <c r="AS46" s="76"/>
      <c r="BF46" s="352"/>
      <c r="BJ46" s="352"/>
    </row>
    <row r="47" spans="1:62" s="51" customFormat="1" ht="15" x14ac:dyDescent="0.15">
      <c r="A47" s="67"/>
      <c r="B47" s="78" t="s">
        <v>141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9"/>
      <c r="BF47" s="352"/>
      <c r="BJ47" s="352"/>
    </row>
    <row r="48" spans="1:62" s="51" customFormat="1" ht="15" x14ac:dyDescent="0.15">
      <c r="BF48" s="352"/>
      <c r="BJ48" s="352"/>
    </row>
    <row r="49" spans="1:62" s="51" customFormat="1" ht="36.75" customHeight="1" x14ac:dyDescent="0.15">
      <c r="A49" s="556" t="s">
        <v>145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8"/>
      <c r="AE49" s="559" t="s">
        <v>144</v>
      </c>
      <c r="AF49" s="560"/>
      <c r="AG49" s="560"/>
      <c r="AH49" s="560"/>
      <c r="AI49" s="560"/>
      <c r="AJ49" s="560"/>
      <c r="AK49" s="561"/>
      <c r="AL49" s="559" t="s">
        <v>143</v>
      </c>
      <c r="AM49" s="560"/>
      <c r="AN49" s="560"/>
      <c r="AO49" s="560"/>
      <c r="AP49" s="560"/>
      <c r="AQ49" s="560"/>
      <c r="AR49" s="560"/>
      <c r="AS49" s="561"/>
      <c r="BF49" s="352"/>
      <c r="BJ49" s="352"/>
    </row>
    <row r="50" spans="1:62" x14ac:dyDescent="0.15">
      <c r="A50" s="578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80"/>
      <c r="AE50" s="569" t="s">
        <v>206</v>
      </c>
      <c r="AF50" s="570"/>
      <c r="AG50" s="570"/>
      <c r="AH50" s="570"/>
      <c r="AI50" s="570"/>
      <c r="AJ50" s="570"/>
      <c r="AK50" s="571"/>
      <c r="AL50" s="572"/>
      <c r="AM50" s="573"/>
      <c r="AN50" s="573"/>
      <c r="AO50" s="573"/>
      <c r="AP50" s="573"/>
      <c r="AQ50" s="573"/>
      <c r="AR50" s="573"/>
      <c r="AS50" s="574"/>
    </row>
    <row r="51" spans="1:62" x14ac:dyDescent="0.15">
      <c r="A51" s="581"/>
      <c r="B51" s="582"/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3"/>
      <c r="AE51" s="569" t="s">
        <v>207</v>
      </c>
      <c r="AF51" s="570"/>
      <c r="AG51" s="570"/>
      <c r="AH51" s="570"/>
      <c r="AI51" s="570"/>
      <c r="AJ51" s="570"/>
      <c r="AK51" s="571"/>
      <c r="AL51" s="575"/>
      <c r="AM51" s="576"/>
      <c r="AN51" s="576"/>
      <c r="AO51" s="576"/>
      <c r="AP51" s="576"/>
      <c r="AQ51" s="576"/>
      <c r="AR51" s="576"/>
      <c r="AS51" s="577"/>
    </row>
    <row r="52" spans="1:62" x14ac:dyDescent="0.15">
      <c r="A52" s="581"/>
      <c r="B52" s="582"/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  <c r="AA52" s="582"/>
      <c r="AB52" s="582"/>
      <c r="AC52" s="582"/>
      <c r="AD52" s="583"/>
      <c r="AE52" s="569" t="s">
        <v>209</v>
      </c>
      <c r="AF52" s="570"/>
      <c r="AG52" s="570"/>
      <c r="AH52" s="570"/>
      <c r="AI52" s="570"/>
      <c r="AJ52" s="570"/>
      <c r="AK52" s="571"/>
      <c r="AL52" s="575"/>
      <c r="AM52" s="576"/>
      <c r="AN52" s="576"/>
      <c r="AO52" s="576"/>
      <c r="AP52" s="576"/>
      <c r="AQ52" s="576"/>
      <c r="AR52" s="576"/>
      <c r="AS52" s="577"/>
    </row>
    <row r="53" spans="1:62" x14ac:dyDescent="0.15">
      <c r="A53" s="581"/>
      <c r="B53" s="582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3"/>
      <c r="AE53" s="484" t="s">
        <v>208</v>
      </c>
      <c r="AF53" s="485"/>
      <c r="AG53" s="485"/>
      <c r="AH53" s="485"/>
      <c r="AI53" s="485"/>
      <c r="AJ53" s="485"/>
      <c r="AK53" s="486"/>
      <c r="AL53" s="575"/>
      <c r="AM53" s="576"/>
      <c r="AN53" s="576"/>
      <c r="AO53" s="576"/>
      <c r="AP53" s="576"/>
      <c r="AQ53" s="576"/>
      <c r="AR53" s="576"/>
      <c r="AS53" s="577"/>
    </row>
    <row r="54" spans="1:62" ht="15" x14ac:dyDescent="0.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79" t="s">
        <v>136</v>
      </c>
      <c r="U54" s="61"/>
      <c r="V54" s="61"/>
      <c r="W54" s="61"/>
      <c r="X54" s="61"/>
      <c r="Y54" s="61"/>
      <c r="Z54" s="61"/>
      <c r="AA54" s="61"/>
      <c r="AB54" s="61"/>
      <c r="AC54" s="61"/>
      <c r="AD54" s="62"/>
      <c r="AE54" s="562"/>
      <c r="AF54" s="562"/>
      <c r="AG54" s="562"/>
      <c r="AH54" s="562"/>
      <c r="AI54" s="562"/>
      <c r="AJ54" s="562"/>
      <c r="AK54" s="563"/>
      <c r="AL54" s="564">
        <f>SUM(AL50:AS53)</f>
        <v>0</v>
      </c>
      <c r="AM54" s="565"/>
      <c r="AN54" s="565"/>
      <c r="AO54" s="565"/>
      <c r="AP54" s="565"/>
      <c r="AQ54" s="565"/>
      <c r="AR54" s="565"/>
      <c r="AS54" s="565"/>
    </row>
    <row r="55" spans="1:62" x14ac:dyDescent="0.15">
      <c r="T55" s="58"/>
      <c r="U55" s="58"/>
      <c r="V55" s="58"/>
      <c r="W55" s="58"/>
    </row>
    <row r="56" spans="1:62" ht="15" x14ac:dyDescent="0.15">
      <c r="A56" s="566" t="s">
        <v>146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8"/>
    </row>
    <row r="57" spans="1:62" ht="31.5" customHeight="1" x14ac:dyDescent="0.15">
      <c r="A57" s="80"/>
      <c r="B57" s="482" t="s">
        <v>147</v>
      </c>
      <c r="C57" s="584" t="s">
        <v>160</v>
      </c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5"/>
      <c r="AE57" s="590">
        <f>IFERROR(VLOOKUP(AT57,source_honoraires!$D$10:$V$158,source_honoraires!$T$7,FALSE),0)</f>
        <v>0</v>
      </c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90"/>
      <c r="AS57" s="590"/>
      <c r="AT57" s="2" t="str">
        <f>$BE$5&amp;"A"</f>
        <v>A</v>
      </c>
    </row>
    <row r="58" spans="1:62" ht="31.5" customHeight="1" x14ac:dyDescent="0.15">
      <c r="A58" s="80"/>
      <c r="B58" s="482" t="s">
        <v>148</v>
      </c>
      <c r="C58" s="584" t="s">
        <v>149</v>
      </c>
      <c r="D58" s="584"/>
      <c r="E58" s="584"/>
      <c r="F58" s="584"/>
      <c r="G58" s="584"/>
      <c r="H58" s="584"/>
      <c r="I58" s="584"/>
      <c r="J58" s="584"/>
      <c r="K58" s="584"/>
      <c r="L58" s="584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584"/>
      <c r="AD58" s="483"/>
      <c r="AE58" s="590">
        <f>IFERROR(VLOOKUP(AT58,source_honoraires!$D$10:$V$158,source_honoraires!$T$7,FALSE),0)</f>
        <v>0</v>
      </c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90"/>
      <c r="AS58" s="590"/>
      <c r="AT58" s="2" t="str">
        <f>$BE$5&amp;"B"</f>
        <v>B</v>
      </c>
    </row>
    <row r="59" spans="1:62" ht="31.5" customHeight="1" x14ac:dyDescent="0.15">
      <c r="A59" s="80"/>
      <c r="B59" s="482" t="s">
        <v>150</v>
      </c>
      <c r="C59" s="591" t="s">
        <v>151</v>
      </c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3"/>
      <c r="AE59" s="590" t="e">
        <f>VLOOKUP($BE$5,source_honoraires!$E$10:$X$351,source_honoraires!$X$6,FALSE)</f>
        <v>#N/A</v>
      </c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90"/>
      <c r="AS59" s="590"/>
      <c r="AT59" s="2" t="str">
        <f>$BE$5&amp;"C"</f>
        <v>C</v>
      </c>
    </row>
    <row r="61" spans="1:62" ht="2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6"/>
    </row>
    <row r="62" spans="1:62" x14ac:dyDescent="0.15">
      <c r="A62" s="57"/>
      <c r="B62" s="58" t="s">
        <v>152</v>
      </c>
      <c r="C62" s="58"/>
      <c r="D62" s="58"/>
      <c r="E62" s="58"/>
      <c r="F62" s="58"/>
      <c r="G62" s="58"/>
      <c r="H62" s="58"/>
      <c r="I62" s="589">
        <f>paramètres!B12</f>
        <v>0</v>
      </c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9"/>
    </row>
    <row r="63" spans="1:62" ht="2.25" customHeight="1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9"/>
    </row>
    <row r="64" spans="1:62" x14ac:dyDescent="0.15">
      <c r="A64" s="57"/>
      <c r="B64" s="58" t="s">
        <v>153</v>
      </c>
      <c r="C64" s="58"/>
      <c r="D64" s="58"/>
      <c r="E64" s="58"/>
      <c r="F64" s="58"/>
      <c r="G64" s="343" t="str">
        <f>MID(paramètres!B18,1,1)</f>
        <v/>
      </c>
      <c r="H64" s="344" t="str">
        <f>MID(paramètres!B18,2,1)</f>
        <v/>
      </c>
      <c r="I64" s="344" t="str">
        <f>MID(paramètres!B18,3,1)</f>
        <v/>
      </c>
      <c r="J64" s="344" t="str">
        <f>MID(paramètres!B18,4,1)</f>
        <v/>
      </c>
      <c r="K64" s="344" t="str">
        <f>MID(paramètres!B18,5,1)</f>
        <v/>
      </c>
      <c r="L64" s="345" t="str">
        <f>MID(paramètres!B18,6,1)</f>
        <v/>
      </c>
      <c r="M64" s="346"/>
      <c r="N64" s="344" t="str">
        <f>RIGHT(paramètres!B18,1)</f>
        <v/>
      </c>
      <c r="O64" s="58"/>
      <c r="P64" s="58"/>
      <c r="Q64" s="58"/>
      <c r="R64" s="58"/>
      <c r="S64" s="58"/>
      <c r="T64" s="58"/>
      <c r="U64" s="58"/>
      <c r="V64" s="58"/>
      <c r="W64" s="58"/>
      <c r="X64" s="58" t="s">
        <v>155</v>
      </c>
      <c r="Y64" s="58"/>
      <c r="Z64" s="58"/>
      <c r="AA64" s="589">
        <f>paramètres!B30</f>
        <v>0</v>
      </c>
      <c r="AB64" s="589"/>
      <c r="AC64" s="589"/>
      <c r="AD64" s="589"/>
      <c r="AE64" s="589"/>
      <c r="AF64" s="589"/>
      <c r="AG64" s="589"/>
      <c r="AH64" s="589"/>
      <c r="AI64" s="589"/>
      <c r="AJ64" s="58"/>
      <c r="AK64" s="58"/>
      <c r="AL64" s="58"/>
      <c r="AM64" s="58"/>
      <c r="AN64" s="58"/>
      <c r="AO64" s="58"/>
      <c r="AP64" s="58"/>
      <c r="AQ64" s="58"/>
      <c r="AR64" s="58"/>
      <c r="AS64" s="59"/>
    </row>
    <row r="65" spans="1:45" ht="2.25" customHeight="1" x14ac:dyDescent="0.1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347"/>
      <c r="AB65" s="347"/>
      <c r="AC65" s="347"/>
      <c r="AD65" s="347"/>
      <c r="AE65" s="347"/>
      <c r="AF65" s="347"/>
      <c r="AG65" s="347"/>
      <c r="AH65" s="347"/>
      <c r="AI65" s="347"/>
      <c r="AJ65" s="58"/>
      <c r="AK65" s="58"/>
      <c r="AL65" s="58"/>
      <c r="AM65" s="58"/>
      <c r="AN65" s="58"/>
      <c r="AO65" s="58"/>
      <c r="AP65" s="58"/>
      <c r="AQ65" s="58"/>
      <c r="AR65" s="58"/>
      <c r="AS65" s="59"/>
    </row>
    <row r="66" spans="1:45" x14ac:dyDescent="0.15">
      <c r="A66" s="57"/>
      <c r="B66" s="58" t="s">
        <v>157</v>
      </c>
      <c r="C66" s="58"/>
      <c r="D66" s="58"/>
      <c r="E66" s="58"/>
      <c r="F66" s="58"/>
      <c r="G66" s="588">
        <f>paramètres!B26</f>
        <v>0</v>
      </c>
      <c r="H66" s="588"/>
      <c r="I66" s="588"/>
      <c r="J66" s="346"/>
      <c r="K66" s="346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 t="s">
        <v>15</v>
      </c>
      <c r="Y66" s="58"/>
      <c r="Z66" s="58"/>
      <c r="AA66" s="589">
        <f>paramètres!B28</f>
        <v>0</v>
      </c>
      <c r="AB66" s="589"/>
      <c r="AC66" s="589"/>
      <c r="AD66" s="589"/>
      <c r="AE66" s="589"/>
      <c r="AF66" s="589"/>
      <c r="AG66" s="589"/>
      <c r="AH66" s="589"/>
      <c r="AI66" s="589"/>
      <c r="AJ66" s="58"/>
      <c r="AK66" s="58"/>
      <c r="AL66" s="58"/>
      <c r="AM66" s="58"/>
      <c r="AN66" s="58"/>
      <c r="AO66" s="58"/>
      <c r="AP66" s="58"/>
      <c r="AQ66" s="58"/>
      <c r="AR66" s="58"/>
      <c r="AS66" s="59"/>
    </row>
    <row r="67" spans="1:45" ht="2.25" customHeight="1" x14ac:dyDescent="0.15">
      <c r="A67" s="57"/>
      <c r="B67" s="58"/>
      <c r="C67" s="58"/>
      <c r="D67" s="58"/>
      <c r="E67" s="58"/>
      <c r="F67" s="58"/>
      <c r="G67" s="346"/>
      <c r="H67" s="346"/>
      <c r="I67" s="346"/>
      <c r="J67" s="346"/>
      <c r="K67" s="346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347"/>
      <c r="AB67" s="347"/>
      <c r="AC67" s="347"/>
      <c r="AD67" s="347"/>
      <c r="AE67" s="347"/>
      <c r="AF67" s="347"/>
      <c r="AG67" s="347"/>
      <c r="AH67" s="347"/>
      <c r="AI67" s="347"/>
      <c r="AJ67" s="58"/>
      <c r="AK67" s="58"/>
      <c r="AL67" s="58"/>
      <c r="AM67" s="58"/>
      <c r="AN67" s="58"/>
      <c r="AO67" s="58"/>
      <c r="AP67" s="58"/>
      <c r="AQ67" s="58"/>
      <c r="AR67" s="58"/>
      <c r="AS67" s="59"/>
    </row>
    <row r="68" spans="1:45" x14ac:dyDescent="0.15">
      <c r="A68" s="57"/>
      <c r="B68" s="58" t="s">
        <v>154</v>
      </c>
      <c r="C68" s="58"/>
      <c r="D68" s="58"/>
      <c r="E68" s="58"/>
      <c r="F68" s="58"/>
      <c r="G68" s="588">
        <f>paramètres!B32</f>
        <v>0</v>
      </c>
      <c r="H68" s="588"/>
      <c r="I68" s="588"/>
      <c r="J68" s="588"/>
      <c r="K68" s="58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 t="s">
        <v>156</v>
      </c>
      <c r="Y68" s="58"/>
      <c r="Z68" s="58"/>
      <c r="AA68" s="589">
        <f>paramètres!B34</f>
        <v>0</v>
      </c>
      <c r="AB68" s="589"/>
      <c r="AC68" s="589"/>
      <c r="AD68" s="589"/>
      <c r="AE68" s="589"/>
      <c r="AF68" s="589"/>
      <c r="AG68" s="589"/>
      <c r="AH68" s="589"/>
      <c r="AI68" s="589"/>
      <c r="AJ68" s="58"/>
      <c r="AK68" s="58"/>
      <c r="AL68" s="58"/>
      <c r="AM68" s="58"/>
      <c r="AN68" s="58"/>
      <c r="AO68" s="58"/>
      <c r="AP68" s="58"/>
      <c r="AQ68" s="58"/>
      <c r="AR68" s="58"/>
      <c r="AS68" s="59"/>
    </row>
    <row r="69" spans="1:45" ht="2.25" customHeight="1" x14ac:dyDescent="0.1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2"/>
    </row>
    <row r="70" spans="1:45" ht="2.25" customHeight="1" x14ac:dyDescent="0.15"/>
    <row r="71" spans="1:45" x14ac:dyDescent="0.15">
      <c r="V71" s="2" t="s">
        <v>174</v>
      </c>
      <c r="X71" s="586">
        <f>paramètres!B28</f>
        <v>0</v>
      </c>
      <c r="Y71" s="586"/>
      <c r="Z71" s="586"/>
      <c r="AA71" s="586"/>
      <c r="AB71" s="586"/>
      <c r="AC71" s="586"/>
      <c r="AE71" s="2" t="s">
        <v>175</v>
      </c>
      <c r="AF71" s="587" t="str">
        <f>IF(paramètres!B22&lt;&gt;"",paramètres!B22,"")</f>
        <v/>
      </c>
      <c r="AG71" s="587"/>
      <c r="AH71" s="587"/>
      <c r="AI71" s="587"/>
      <c r="AJ71" s="587"/>
      <c r="AK71" s="587"/>
    </row>
    <row r="73" spans="1:45" ht="15" x14ac:dyDescent="0.15">
      <c r="AC73" s="51" t="s">
        <v>158</v>
      </c>
    </row>
  </sheetData>
  <mergeCells count="89">
    <mergeCell ref="X71:AC71"/>
    <mergeCell ref="AF71:AK71"/>
    <mergeCell ref="I62:AE62"/>
    <mergeCell ref="AA64:AI64"/>
    <mergeCell ref="G66:I66"/>
    <mergeCell ref="AA66:AI66"/>
    <mergeCell ref="G68:K68"/>
    <mergeCell ref="AA68:AI68"/>
    <mergeCell ref="C59:AD59"/>
    <mergeCell ref="AE59:AS59"/>
    <mergeCell ref="A52:AD52"/>
    <mergeCell ref="AE52:AK52"/>
    <mergeCell ref="AL52:AS52"/>
    <mergeCell ref="A53:AD53"/>
    <mergeCell ref="AL53:AS53"/>
    <mergeCell ref="AE54:AK54"/>
    <mergeCell ref="AL54:AS54"/>
    <mergeCell ref="A56:AS56"/>
    <mergeCell ref="C57:AD57"/>
    <mergeCell ref="AE57:AS57"/>
    <mergeCell ref="C58:AC58"/>
    <mergeCell ref="AE58:AS58"/>
    <mergeCell ref="A50:AD50"/>
    <mergeCell ref="AE50:AK50"/>
    <mergeCell ref="AL50:AS50"/>
    <mergeCell ref="A51:AD51"/>
    <mergeCell ref="AE51:AK51"/>
    <mergeCell ref="AL51:AS51"/>
    <mergeCell ref="AH42:AO42"/>
    <mergeCell ref="AH43:AO43"/>
    <mergeCell ref="AH44:AO44"/>
    <mergeCell ref="AH45:AO45"/>
    <mergeCell ref="A49:AD49"/>
    <mergeCell ref="AE49:AK49"/>
    <mergeCell ref="AL49:AS49"/>
    <mergeCell ref="AL41:AS41"/>
    <mergeCell ref="AE33:AK33"/>
    <mergeCell ref="AL33:AS33"/>
    <mergeCell ref="R34:S34"/>
    <mergeCell ref="AE34:AK34"/>
    <mergeCell ref="AL34:AS40"/>
    <mergeCell ref="R35:S35"/>
    <mergeCell ref="AE35:AK35"/>
    <mergeCell ref="R36:S36"/>
    <mergeCell ref="AE36:AK36"/>
    <mergeCell ref="R37:S37"/>
    <mergeCell ref="AE37:AK37"/>
    <mergeCell ref="AE38:AK38"/>
    <mergeCell ref="AE39:AK39"/>
    <mergeCell ref="AE40:AK40"/>
    <mergeCell ref="AE41:AK41"/>
    <mergeCell ref="AE27:AK30"/>
    <mergeCell ref="AL27:AS30"/>
    <mergeCell ref="AE31:AK31"/>
    <mergeCell ref="AL31:AS31"/>
    <mergeCell ref="AE32:AK32"/>
    <mergeCell ref="AL32:AS32"/>
    <mergeCell ref="A23:U23"/>
    <mergeCell ref="AE23:AS23"/>
    <mergeCell ref="AE24:AK24"/>
    <mergeCell ref="AL24:AS24"/>
    <mergeCell ref="AE25:AK26"/>
    <mergeCell ref="AL25:AS26"/>
    <mergeCell ref="H18:M18"/>
    <mergeCell ref="S18:T18"/>
    <mergeCell ref="AC18:AR18"/>
    <mergeCell ref="X20:AB20"/>
    <mergeCell ref="AD20:AH20"/>
    <mergeCell ref="AK20:AR20"/>
    <mergeCell ref="A7:M7"/>
    <mergeCell ref="AC12:AR12"/>
    <mergeCell ref="H14:T14"/>
    <mergeCell ref="AC14:AR14"/>
    <mergeCell ref="D16:G16"/>
    <mergeCell ref="I16:J16"/>
    <mergeCell ref="N16:T16"/>
    <mergeCell ref="AC16:AR16"/>
    <mergeCell ref="BF3:BF4"/>
    <mergeCell ref="A4:M4"/>
    <mergeCell ref="U4:AS4"/>
    <mergeCell ref="A5:M5"/>
    <mergeCell ref="A6:M6"/>
    <mergeCell ref="Z6:AA6"/>
    <mergeCell ref="BE3:BE4"/>
    <mergeCell ref="A1:M1"/>
    <mergeCell ref="A2:M2"/>
    <mergeCell ref="U2:AS2"/>
    <mergeCell ref="A3:M3"/>
    <mergeCell ref="U3:AS3"/>
  </mergeCells>
  <conditionalFormatting sqref="D16:G16 I16:J16 N16:T16 M10:R10 T10 AA68">
    <cfRule type="containsBlanks" dxfId="115" priority="18">
      <formula>LEN(TRIM(D10))=0</formula>
    </cfRule>
  </conditionalFormatting>
  <conditionalFormatting sqref="H18:M18 S18:T18">
    <cfRule type="containsBlanks" dxfId="114" priority="17">
      <formula>LEN(TRIM(H18))=0</formula>
    </cfRule>
  </conditionalFormatting>
  <conditionalFormatting sqref="J20:K20">
    <cfRule type="containsBlanks" dxfId="113" priority="15">
      <formula>LEN(TRIM(J20))=0</formula>
    </cfRule>
  </conditionalFormatting>
  <conditionalFormatting sqref="G12">
    <cfRule type="containsBlanks" dxfId="112" priority="16">
      <formula>LEN(TRIM(G12))=0</formula>
    </cfRule>
  </conditionalFormatting>
  <conditionalFormatting sqref="M20:N20">
    <cfRule type="containsBlanks" dxfId="111" priority="14">
      <formula>LEN(TRIM(M20))=0</formula>
    </cfRule>
  </conditionalFormatting>
  <conditionalFormatting sqref="AI10:AN10">
    <cfRule type="containsBlanks" dxfId="110" priority="13">
      <formula>LEN(TRIM(AI10))=0</formula>
    </cfRule>
  </conditionalFormatting>
  <conditionalFormatting sqref="X20:AB20">
    <cfRule type="containsBlanks" dxfId="109" priority="12">
      <formula>LEN(TRIM(X20))=0</formula>
    </cfRule>
  </conditionalFormatting>
  <conditionalFormatting sqref="AD20">
    <cfRule type="containsBlanks" dxfId="108" priority="11">
      <formula>LEN(TRIM(AD20))=0</formula>
    </cfRule>
  </conditionalFormatting>
  <conditionalFormatting sqref="AK20:AR20">
    <cfRule type="containsBlanks" dxfId="107" priority="10">
      <formula>LEN(TRIM(AK20))=0</formula>
    </cfRule>
  </conditionalFormatting>
  <conditionalFormatting sqref="AC12:AR12 AC14:AR14 AC18:AR18 AC16:AR16">
    <cfRule type="containsBlanks" dxfId="106" priority="9">
      <formula>LEN(TRIM(AC12))=0</formula>
    </cfRule>
  </conditionalFormatting>
  <conditionalFormatting sqref="H14:T14">
    <cfRule type="containsBlanks" dxfId="105" priority="8">
      <formula>LEN(TRIM(H14))=0</formula>
    </cfRule>
  </conditionalFormatting>
  <conditionalFormatting sqref="AP10">
    <cfRule type="containsBlanks" dxfId="104" priority="7">
      <formula>LEN(TRIM(AP10))=0</formula>
    </cfRule>
  </conditionalFormatting>
  <conditionalFormatting sqref="G64:L64">
    <cfRule type="containsBlanks" dxfId="103" priority="6">
      <formula>LEN(TRIM(G64))=0</formula>
    </cfRule>
  </conditionalFormatting>
  <conditionalFormatting sqref="N64">
    <cfRule type="containsBlanks" dxfId="102" priority="5">
      <formula>LEN(TRIM(N64))=0</formula>
    </cfRule>
  </conditionalFormatting>
  <conditionalFormatting sqref="G66:I66 G68:K68">
    <cfRule type="containsBlanks" dxfId="101" priority="4">
      <formula>LEN(TRIM(G66))=0</formula>
    </cfRule>
  </conditionalFormatting>
  <conditionalFormatting sqref="I62:AE62">
    <cfRule type="containsBlanks" dxfId="100" priority="3">
      <formula>LEN(TRIM(I62))=0</formula>
    </cfRule>
  </conditionalFormatting>
  <conditionalFormatting sqref="AA64:AI64 AA66:AI66">
    <cfRule type="containsBlanks" dxfId="99" priority="2">
      <formula>LEN(TRIM(AA64))=0</formula>
    </cfRule>
  </conditionalFormatting>
  <conditionalFormatting sqref="Z6:AA6">
    <cfRule type="containsBlanks" dxfId="98" priority="1">
      <formula>LEN(TRIM(Z6))=0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84" orientation="portrait" r:id="rId1"/>
  <headerFooter>
    <oddHeader>&amp;R&amp;"Geneva,Gras"&amp;12ID19</oddHeader>
    <oddFooter>&amp;L_____________________________
(1) Célibataire, marié, veuf, divorcé.
(2) Inclure la période des congés.&amp;R
Mis au format Excel par : www.impots-et-taxes.com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  <pageSetUpPr fitToPage="1"/>
  </sheetPr>
  <dimension ref="A1:BJ73"/>
  <sheetViews>
    <sheetView showGridLines="0" showZeros="0" workbookViewId="0">
      <selection activeCell="BE50" sqref="BE50"/>
    </sheetView>
  </sheetViews>
  <sheetFormatPr baseColWidth="10" defaultColWidth="3.6640625" defaultRowHeight="14" x14ac:dyDescent="0.15"/>
  <cols>
    <col min="1" max="1" width="0.6640625" style="2" customWidth="1"/>
    <col min="2" max="2" width="3.6640625" style="2" bestFit="1" customWidth="1"/>
    <col min="3" max="6" width="3.6640625" style="2"/>
    <col min="7" max="7" width="3.6640625" style="2" customWidth="1"/>
    <col min="8" max="9" width="3.6640625" style="2"/>
    <col min="10" max="11" width="2.83203125" style="2" customWidth="1"/>
    <col min="12" max="12" width="4.5" style="2" customWidth="1"/>
    <col min="13" max="20" width="2.6640625" style="2" customWidth="1"/>
    <col min="21" max="21" width="0.5" style="2" customWidth="1"/>
    <col min="22" max="22" width="0.83203125" style="2" customWidth="1"/>
    <col min="23" max="29" width="3.1640625" style="2" customWidth="1"/>
    <col min="30" max="30" width="1.1640625" style="2" customWidth="1"/>
    <col min="31" max="34" width="3.1640625" style="2" customWidth="1"/>
    <col min="35" max="44" width="2.6640625" style="2" customWidth="1"/>
    <col min="45" max="45" width="0.6640625" style="2" customWidth="1"/>
    <col min="46" max="46" width="3.6640625" style="2" hidden="1" customWidth="1"/>
    <col min="47" max="56" width="3.6640625" style="2"/>
    <col min="57" max="57" width="28.6640625" style="2" bestFit="1" customWidth="1"/>
    <col min="58" max="58" width="5.5" style="349" hidden="1" customWidth="1"/>
    <col min="59" max="61" width="0" style="2" hidden="1" customWidth="1"/>
    <col min="62" max="62" width="3" style="349" hidden="1" customWidth="1"/>
    <col min="63" max="16384" width="3.6640625" style="2"/>
  </cols>
  <sheetData>
    <row r="1" spans="1:62" ht="16" x14ac:dyDescent="0.15">
      <c r="A1" s="523" t="s">
        <v>28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"/>
      <c r="O1" s="52"/>
      <c r="P1" s="52"/>
      <c r="AM1" s="53"/>
    </row>
    <row r="2" spans="1:62" s="53" customFormat="1" ht="15" thickBot="1" x14ac:dyDescent="0.2">
      <c r="A2" s="522" t="s">
        <v>104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3"/>
      <c r="O2" s="3"/>
      <c r="P2" s="3"/>
      <c r="U2" s="522" t="s">
        <v>106</v>
      </c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BF2" s="350"/>
      <c r="BJ2" s="350"/>
    </row>
    <row r="3" spans="1:62" s="53" customFormat="1" ht="13.5" customHeight="1" x14ac:dyDescent="0.15">
      <c r="A3" s="522" t="s">
        <v>159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3"/>
      <c r="O3" s="3"/>
      <c r="P3" s="3"/>
      <c r="U3" s="522" t="s">
        <v>107</v>
      </c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BE3" s="518" t="s">
        <v>303</v>
      </c>
      <c r="BF3" s="516" t="s">
        <v>290</v>
      </c>
      <c r="BJ3" s="354" t="str">
        <f>paramètres!E6</f>
        <v>00</v>
      </c>
    </row>
    <row r="4" spans="1:62" ht="15" x14ac:dyDescent="0.15">
      <c r="A4" s="522" t="s">
        <v>105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"/>
      <c r="O4" s="52"/>
      <c r="P4" s="52"/>
      <c r="U4" s="522" t="s">
        <v>108</v>
      </c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BE4" s="519"/>
      <c r="BF4" s="517"/>
      <c r="BJ4" s="354" t="str">
        <f>paramètres!E7</f>
        <v/>
      </c>
    </row>
    <row r="5" spans="1:62" ht="15" thickBot="1" x14ac:dyDescent="0.2">
      <c r="A5" s="522" t="s">
        <v>33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3"/>
      <c r="O5" s="3"/>
      <c r="P5" s="3"/>
      <c r="BE5" s="366"/>
      <c r="BF5" s="351">
        <f>BE5</f>
        <v>0</v>
      </c>
    </row>
    <row r="6" spans="1:62" x14ac:dyDescent="0.15">
      <c r="A6" s="524" t="s">
        <v>109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3"/>
      <c r="O6" s="3"/>
      <c r="P6" s="3"/>
      <c r="V6" s="4" t="s">
        <v>112</v>
      </c>
      <c r="W6" s="4"/>
      <c r="X6" s="4"/>
      <c r="Y6" s="4"/>
      <c r="Z6" s="525">
        <f>paramètres!B20</f>
        <v>0</v>
      </c>
      <c r="AA6" s="525"/>
      <c r="AB6" s="4" t="s">
        <v>111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62" x14ac:dyDescent="0.15">
      <c r="A7" s="524" t="s">
        <v>110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3"/>
      <c r="O7" s="3"/>
      <c r="P7" s="3"/>
    </row>
    <row r="8" spans="1:62" ht="19.5" customHeight="1" x14ac:dyDescent="0.15"/>
    <row r="9" spans="1:62" ht="3" customHeight="1" x14ac:dyDescent="0.1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  <c r="V9" s="5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6"/>
    </row>
    <row r="10" spans="1:62" x14ac:dyDescent="0.15">
      <c r="A10" s="57"/>
      <c r="B10" s="425" t="s">
        <v>113</v>
      </c>
      <c r="C10" s="426"/>
      <c r="D10" s="425"/>
      <c r="E10" s="425"/>
      <c r="F10" s="425"/>
      <c r="G10" s="425"/>
      <c r="H10" s="425"/>
      <c r="I10" s="425"/>
      <c r="J10" s="425"/>
      <c r="K10" s="425"/>
      <c r="L10" s="425" t="s">
        <v>20</v>
      </c>
      <c r="M10" s="427" t="str">
        <f>LEFT(BE5,1)</f>
        <v/>
      </c>
      <c r="N10" s="428" t="str">
        <f>MID(BE5,2,1)</f>
        <v/>
      </c>
      <c r="O10" s="428" t="str">
        <f>MID(BE5,3,1)</f>
        <v/>
      </c>
      <c r="P10" s="428" t="str">
        <f>MID(BE5,4,1)</f>
        <v/>
      </c>
      <c r="Q10" s="428" t="str">
        <f>MID(BE5,5,1)</f>
        <v/>
      </c>
      <c r="R10" s="429" t="str">
        <f>MID(BE5,6,1)</f>
        <v/>
      </c>
      <c r="S10" s="430"/>
      <c r="T10" s="431" t="str">
        <f>+MID(BE5,7,1)</f>
        <v/>
      </c>
      <c r="U10" s="59"/>
      <c r="V10" s="57"/>
      <c r="W10" s="58" t="s">
        <v>118</v>
      </c>
      <c r="X10" s="58"/>
      <c r="Y10" s="58"/>
      <c r="Z10" s="58"/>
      <c r="AA10" s="58"/>
      <c r="AB10" s="58"/>
      <c r="AC10" s="58"/>
      <c r="AD10" s="58"/>
      <c r="AE10" s="58" t="s">
        <v>20</v>
      </c>
      <c r="AF10" s="58"/>
      <c r="AG10" s="58"/>
      <c r="AH10" s="58"/>
      <c r="AI10" s="92"/>
      <c r="AJ10" s="93"/>
      <c r="AK10" s="93"/>
      <c r="AL10" s="93"/>
      <c r="AM10" s="93"/>
      <c r="AN10" s="94"/>
      <c r="AO10" s="65"/>
      <c r="AP10" s="93"/>
      <c r="AQ10" s="65"/>
      <c r="AR10" s="65"/>
      <c r="AS10" s="63"/>
    </row>
    <row r="11" spans="1:62" ht="2.25" customHeight="1" x14ac:dyDescent="0.15">
      <c r="A11" s="57"/>
      <c r="B11" s="425"/>
      <c r="C11" s="426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59"/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9"/>
    </row>
    <row r="12" spans="1:62" x14ac:dyDescent="0.15">
      <c r="A12" s="57"/>
      <c r="B12" s="425" t="s">
        <v>114</v>
      </c>
      <c r="C12" s="426"/>
      <c r="D12" s="425"/>
      <c r="E12" s="425"/>
      <c r="F12" s="425"/>
      <c r="G12" s="432" t="e">
        <f>VLOOKUP($BE$5,source_honoraires!$E$10:$V$351,source_honoraires!$F$6,FALSE)&amp;" "&amp;VLOOKUP($BE$5,source_honoraires!$E$10:$V$351,source_honoraires!$G$6,FALSE)</f>
        <v>#N/A</v>
      </c>
      <c r="H12" s="426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59"/>
      <c r="V12" s="57"/>
      <c r="W12" s="58" t="s">
        <v>122</v>
      </c>
      <c r="X12" s="58"/>
      <c r="Y12" s="58"/>
      <c r="Z12" s="58"/>
      <c r="AA12" s="58"/>
      <c r="AB12" s="58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9"/>
    </row>
    <row r="13" spans="1:62" ht="2.25" customHeight="1" x14ac:dyDescent="0.15">
      <c r="A13" s="57"/>
      <c r="B13" s="425"/>
      <c r="C13" s="426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59"/>
      <c r="V13" s="57"/>
      <c r="W13" s="58"/>
      <c r="X13" s="58"/>
      <c r="Y13" s="58"/>
      <c r="Z13" s="58"/>
      <c r="AA13" s="58"/>
      <c r="AB13" s="58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59"/>
    </row>
    <row r="14" spans="1:62" x14ac:dyDescent="0.15">
      <c r="A14" s="57"/>
      <c r="B14" s="425" t="s">
        <v>21</v>
      </c>
      <c r="C14" s="426"/>
      <c r="D14" s="425"/>
      <c r="E14" s="425"/>
      <c r="F14" s="425"/>
      <c r="G14" s="425"/>
      <c r="H14" s="527" t="e">
        <f>VLOOKUP($BE$5,source_honoraires!$E$10:$V$351,source_honoraires!$I$6,FALSE)</f>
        <v>#N/A</v>
      </c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9"/>
      <c r="V14" s="57"/>
      <c r="W14" s="58" t="s">
        <v>121</v>
      </c>
      <c r="X14" s="58"/>
      <c r="Y14" s="58"/>
      <c r="Z14" s="58"/>
      <c r="AA14" s="58"/>
      <c r="AB14" s="58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9"/>
    </row>
    <row r="15" spans="1:62" ht="2.25" customHeight="1" x14ac:dyDescent="0.15">
      <c r="A15" s="57"/>
      <c r="B15" s="425"/>
      <c r="C15" s="426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59"/>
      <c r="V15" s="57"/>
      <c r="W15" s="58"/>
      <c r="X15" s="58"/>
      <c r="Y15" s="58"/>
      <c r="Z15" s="58"/>
      <c r="AA15" s="58"/>
      <c r="AB15" s="58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59"/>
    </row>
    <row r="16" spans="1:62" x14ac:dyDescent="0.15">
      <c r="A16" s="57"/>
      <c r="B16" s="425" t="s">
        <v>8</v>
      </c>
      <c r="C16" s="426"/>
      <c r="D16" s="527" t="e">
        <f>VLOOKUP($BE$5,source_honoraires!$E$10:$V$351,source_honoraires!$K$6,FALSE)</f>
        <v>#N/A</v>
      </c>
      <c r="E16" s="527"/>
      <c r="F16" s="527"/>
      <c r="G16" s="527"/>
      <c r="H16" s="425" t="s">
        <v>18</v>
      </c>
      <c r="I16" s="527" t="e">
        <f>VLOOKUP($BE$5,source_honoraires!$E$10:$V$351,source_honoraires!$L$6,FALSE)</f>
        <v>#N/A</v>
      </c>
      <c r="J16" s="527"/>
      <c r="K16" s="433"/>
      <c r="L16" s="425" t="s">
        <v>15</v>
      </c>
      <c r="M16" s="425"/>
      <c r="N16" s="527" t="e">
        <f>VLOOKUP($BE$5,source_honoraires!$E$10:$V$351,source_honoraires!$M$6,FALSE)</f>
        <v>#N/A</v>
      </c>
      <c r="O16" s="527"/>
      <c r="P16" s="527"/>
      <c r="Q16" s="527"/>
      <c r="R16" s="527"/>
      <c r="S16" s="527"/>
      <c r="T16" s="527"/>
      <c r="U16" s="59"/>
      <c r="V16" s="57"/>
      <c r="W16" s="58" t="s">
        <v>120</v>
      </c>
      <c r="X16" s="58"/>
      <c r="Y16" s="58"/>
      <c r="Z16" s="58"/>
      <c r="AA16" s="58"/>
      <c r="AB16" s="58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9"/>
    </row>
    <row r="17" spans="1:62" ht="2.25" customHeight="1" x14ac:dyDescent="0.15">
      <c r="A17" s="57"/>
      <c r="B17" s="425"/>
      <c r="C17" s="426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59"/>
      <c r="V17" s="57"/>
      <c r="W17" s="58"/>
      <c r="X17" s="58"/>
      <c r="Y17" s="58"/>
      <c r="Z17" s="58"/>
      <c r="AA17" s="58"/>
      <c r="AB17" s="58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59"/>
    </row>
    <row r="18" spans="1:62" x14ac:dyDescent="0.15">
      <c r="A18" s="57"/>
      <c r="B18" s="425" t="s">
        <v>161</v>
      </c>
      <c r="C18" s="426"/>
      <c r="D18" s="425"/>
      <c r="E18" s="425"/>
      <c r="F18" s="425"/>
      <c r="G18" s="425"/>
      <c r="H18" s="527"/>
      <c r="I18" s="527"/>
      <c r="J18" s="527"/>
      <c r="K18" s="527"/>
      <c r="L18" s="527"/>
      <c r="M18" s="527"/>
      <c r="N18" s="425" t="s">
        <v>115</v>
      </c>
      <c r="O18" s="426"/>
      <c r="P18" s="425"/>
      <c r="Q18" s="425"/>
      <c r="R18" s="425"/>
      <c r="S18" s="528"/>
      <c r="T18" s="528"/>
      <c r="U18" s="59"/>
      <c r="V18" s="57"/>
      <c r="W18" s="58" t="s">
        <v>123</v>
      </c>
      <c r="X18" s="58"/>
      <c r="Y18" s="58"/>
      <c r="Z18" s="58"/>
      <c r="AA18" s="58"/>
      <c r="AB18" s="58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9"/>
    </row>
    <row r="19" spans="1:62" ht="2.25" customHeight="1" x14ac:dyDescent="0.15">
      <c r="A19" s="57"/>
      <c r="B19" s="425"/>
      <c r="C19" s="426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59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</row>
    <row r="20" spans="1:62" x14ac:dyDescent="0.15">
      <c r="A20" s="57"/>
      <c r="B20" s="425" t="s">
        <v>116</v>
      </c>
      <c r="C20" s="426"/>
      <c r="D20" s="425"/>
      <c r="E20" s="425"/>
      <c r="F20" s="425"/>
      <c r="G20" s="425"/>
      <c r="H20" s="425"/>
      <c r="I20" s="425" t="s">
        <v>27</v>
      </c>
      <c r="J20" s="434" t="e">
        <f>IF(VLOOKUP($BE$5,source_honoraires!$E$10:$V$351,source_honoraires!$O$6,FALSE)&lt;10,"0"&amp;VLOOKUP($BE$5,source_honoraires!$E$10:$V$351,source_honoraires!$O$6,FALSE),VLOOKUP($BE$5,source_honoraires!$E$10:$V$351,source_honoraires!$O$6,FALSE))</f>
        <v>#N/A</v>
      </c>
      <c r="K20" s="435" t="e">
        <f>IF(VLOOKUP($BE$5,source_honoraires!$E$10:$V$351,source_honoraires!$P$6,FALSE)&lt;10,"0"&amp;VLOOKUP($BE$5,source_honoraires!$E$10:$V$351,source_honoraires!$P$6,FALSE),VLOOKUP($BE$5,source_honoraires!$E$10:$V$351,source_honoraires!$P$6,FALSE))</f>
        <v>#N/A</v>
      </c>
      <c r="L20" s="430" t="s">
        <v>117</v>
      </c>
      <c r="M20" s="434" t="e">
        <f>VLOOKUP($BE$5,source_honoraires!$E$10:$V$351,source_honoraires!$Q$6,FALSE)</f>
        <v>#N/A</v>
      </c>
      <c r="N20" s="435" t="e">
        <f>VLOOKUP($BE$5,source_honoraires!$E$10:$V$351,source_honoraires!$R$6,FALSE)</f>
        <v>#N/A</v>
      </c>
      <c r="O20" s="436" t="s">
        <v>66</v>
      </c>
      <c r="P20" s="425"/>
      <c r="Q20" s="425"/>
      <c r="R20" s="425"/>
      <c r="S20" s="425"/>
      <c r="T20" s="425"/>
      <c r="U20" s="59"/>
      <c r="V20" s="57"/>
      <c r="W20" s="58" t="s">
        <v>8</v>
      </c>
      <c r="X20" s="529"/>
      <c r="Y20" s="529"/>
      <c r="Z20" s="529"/>
      <c r="AA20" s="529"/>
      <c r="AB20" s="529"/>
      <c r="AC20" s="58" t="s">
        <v>18</v>
      </c>
      <c r="AD20" s="526"/>
      <c r="AE20" s="526"/>
      <c r="AF20" s="526"/>
      <c r="AG20" s="526"/>
      <c r="AH20" s="526"/>
      <c r="AI20" s="58" t="s">
        <v>15</v>
      </c>
      <c r="AJ20" s="58"/>
      <c r="AK20" s="526"/>
      <c r="AL20" s="526"/>
      <c r="AM20" s="526"/>
      <c r="AN20" s="526"/>
      <c r="AO20" s="526"/>
      <c r="AP20" s="526"/>
      <c r="AQ20" s="526"/>
      <c r="AR20" s="526"/>
      <c r="AS20" s="59"/>
    </row>
    <row r="21" spans="1:62" ht="5.25" customHeight="1" x14ac:dyDescent="0.15">
      <c r="A21" s="60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62"/>
      <c r="V21" s="60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2"/>
    </row>
    <row r="23" spans="1:62" s="53" customFormat="1" ht="15" customHeight="1" x14ac:dyDescent="0.15">
      <c r="A23" s="530" t="s">
        <v>119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64"/>
      <c r="W23" s="64"/>
      <c r="X23" s="64"/>
      <c r="Y23" s="64"/>
      <c r="Z23" s="64"/>
      <c r="AA23" s="64"/>
      <c r="AB23" s="64"/>
      <c r="AC23" s="64"/>
      <c r="AD23" s="64"/>
      <c r="AE23" s="532" t="s">
        <v>12</v>
      </c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4"/>
      <c r="BF23" s="350"/>
      <c r="BJ23" s="350"/>
    </row>
    <row r="24" spans="1:62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32" t="s">
        <v>22</v>
      </c>
      <c r="AF24" s="533"/>
      <c r="AG24" s="533"/>
      <c r="AH24" s="533"/>
      <c r="AI24" s="533"/>
      <c r="AJ24" s="533"/>
      <c r="AK24" s="534"/>
      <c r="AL24" s="532" t="s">
        <v>23</v>
      </c>
      <c r="AM24" s="533"/>
      <c r="AN24" s="533"/>
      <c r="AO24" s="533"/>
      <c r="AP24" s="533"/>
      <c r="AQ24" s="533"/>
      <c r="AR24" s="533"/>
      <c r="AS24" s="534"/>
    </row>
    <row r="25" spans="1:62" ht="20.25" customHeight="1" x14ac:dyDescent="0.15">
      <c r="A25" s="57"/>
      <c r="B25" s="70" t="s">
        <v>124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</row>
    <row r="26" spans="1:62" ht="15" x14ac:dyDescent="0.15">
      <c r="A26" s="57"/>
      <c r="B26" s="70" t="s">
        <v>125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</row>
    <row r="27" spans="1:62" x14ac:dyDescent="0.15">
      <c r="A27" s="57"/>
      <c r="B27" s="71" t="s">
        <v>126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36"/>
      <c r="AF27" s="537"/>
      <c r="AG27" s="537"/>
      <c r="AH27" s="537"/>
      <c r="AI27" s="537"/>
      <c r="AJ27" s="537"/>
      <c r="AK27" s="538"/>
      <c r="AL27" s="536"/>
      <c r="AM27" s="537"/>
      <c r="AN27" s="537"/>
      <c r="AO27" s="537"/>
      <c r="AP27" s="537"/>
      <c r="AQ27" s="537"/>
      <c r="AR27" s="537"/>
      <c r="AS27" s="538"/>
    </row>
    <row r="28" spans="1:62" x14ac:dyDescent="0.15">
      <c r="A28" s="57"/>
      <c r="B28" s="71" t="s">
        <v>127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39"/>
      <c r="AF28" s="540"/>
      <c r="AG28" s="540"/>
      <c r="AH28" s="540"/>
      <c r="AI28" s="540"/>
      <c r="AJ28" s="540"/>
      <c r="AK28" s="541"/>
      <c r="AL28" s="539"/>
      <c r="AM28" s="540"/>
      <c r="AN28" s="540"/>
      <c r="AO28" s="540"/>
      <c r="AP28" s="540"/>
      <c r="AQ28" s="540"/>
      <c r="AR28" s="540"/>
      <c r="AS28" s="541"/>
    </row>
    <row r="29" spans="1:62" x14ac:dyDescent="0.15">
      <c r="A29" s="57"/>
      <c r="B29" s="71" t="s">
        <v>142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39"/>
      <c r="AF29" s="540"/>
      <c r="AG29" s="540"/>
      <c r="AH29" s="540"/>
      <c r="AI29" s="540"/>
      <c r="AJ29" s="540"/>
      <c r="AK29" s="541"/>
      <c r="AL29" s="539"/>
      <c r="AM29" s="540"/>
      <c r="AN29" s="540"/>
      <c r="AO29" s="540"/>
      <c r="AP29" s="540"/>
      <c r="AQ29" s="540"/>
      <c r="AR29" s="540"/>
      <c r="AS29" s="541"/>
    </row>
    <row r="30" spans="1:62" ht="7.5" customHeight="1" x14ac:dyDescent="0.15">
      <c r="A30" s="57"/>
      <c r="B30" s="58"/>
      <c r="C30" s="7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42"/>
      <c r="AF30" s="543"/>
      <c r="AG30" s="543"/>
      <c r="AH30" s="543"/>
      <c r="AI30" s="543"/>
      <c r="AJ30" s="543"/>
      <c r="AK30" s="544"/>
      <c r="AL30" s="542"/>
      <c r="AM30" s="543"/>
      <c r="AN30" s="543"/>
      <c r="AO30" s="543"/>
      <c r="AP30" s="543"/>
      <c r="AQ30" s="543"/>
      <c r="AR30" s="543"/>
      <c r="AS30" s="544"/>
    </row>
    <row r="31" spans="1:62" s="51" customFormat="1" ht="15" x14ac:dyDescent="0.15">
      <c r="A31" s="72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110" t="s">
        <v>179</v>
      </c>
      <c r="Q31" s="111" t="str">
        <f>RIGHT(Z6,2)</f>
        <v>0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BF31" s="352"/>
      <c r="BJ31" s="352"/>
    </row>
    <row r="32" spans="1:62" s="52" customFormat="1" ht="15" x14ac:dyDescent="0.1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 t="s">
        <v>136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546"/>
      <c r="AF32" s="546"/>
      <c r="AG32" s="546"/>
      <c r="AH32" s="546"/>
      <c r="AI32" s="546"/>
      <c r="AJ32" s="546"/>
      <c r="AK32" s="546"/>
      <c r="AL32" s="546"/>
      <c r="AM32" s="546"/>
      <c r="AN32" s="546"/>
      <c r="AO32" s="546"/>
      <c r="AP32" s="546"/>
      <c r="AQ32" s="546"/>
      <c r="AR32" s="546"/>
      <c r="AS32" s="546"/>
      <c r="BF32" s="353"/>
      <c r="BJ32" s="353"/>
    </row>
    <row r="33" spans="1:62" s="51" customFormat="1" ht="15" x14ac:dyDescent="0.15">
      <c r="A33" s="72"/>
      <c r="B33" s="70"/>
      <c r="C33" s="70"/>
      <c r="D33" s="70" t="s">
        <v>132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BF33" s="352"/>
      <c r="BJ33" s="352"/>
    </row>
    <row r="34" spans="1:62" s="51" customFormat="1" ht="15" x14ac:dyDescent="0.15">
      <c r="A34" s="72"/>
      <c r="B34" s="70"/>
      <c r="C34" s="70"/>
      <c r="D34" s="70"/>
      <c r="E34" s="70"/>
      <c r="F34" s="70"/>
      <c r="G34" s="70"/>
      <c r="H34" s="66" t="s">
        <v>128</v>
      </c>
      <c r="I34" s="70" t="s">
        <v>16</v>
      </c>
      <c r="J34" s="70"/>
      <c r="K34" s="70"/>
      <c r="L34" s="70"/>
      <c r="M34" s="70"/>
      <c r="N34" s="70"/>
      <c r="O34" s="70"/>
      <c r="P34" s="70"/>
      <c r="Q34" s="70"/>
      <c r="R34" s="549">
        <v>0.06</v>
      </c>
      <c r="S34" s="549"/>
      <c r="T34" s="70" t="s">
        <v>131</v>
      </c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535"/>
      <c r="AF34" s="535"/>
      <c r="AG34" s="535"/>
      <c r="AH34" s="535"/>
      <c r="AI34" s="535"/>
      <c r="AJ34" s="535"/>
      <c r="AK34" s="535"/>
      <c r="AL34" s="550"/>
      <c r="AM34" s="551"/>
      <c r="AN34" s="551"/>
      <c r="AO34" s="551"/>
      <c r="AP34" s="551"/>
      <c r="AQ34" s="551"/>
      <c r="AR34" s="551"/>
      <c r="AS34" s="552"/>
      <c r="BF34" s="352"/>
      <c r="BJ34" s="352"/>
    </row>
    <row r="35" spans="1:62" s="51" customFormat="1" ht="15" x14ac:dyDescent="0.15">
      <c r="A35" s="72"/>
      <c r="B35" s="70"/>
      <c r="C35" s="70"/>
      <c r="D35" s="70"/>
      <c r="E35" s="70"/>
      <c r="F35" s="70"/>
      <c r="G35" s="70"/>
      <c r="H35" s="66" t="s">
        <v>128</v>
      </c>
      <c r="I35" s="70" t="s">
        <v>129</v>
      </c>
      <c r="J35" s="70"/>
      <c r="K35" s="70"/>
      <c r="L35" s="70"/>
      <c r="M35" s="70"/>
      <c r="N35" s="70"/>
      <c r="O35" s="70"/>
      <c r="P35" s="70"/>
      <c r="Q35" s="70"/>
      <c r="R35" s="549">
        <v>0.05</v>
      </c>
      <c r="S35" s="549"/>
      <c r="T35" s="70" t="s">
        <v>131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535"/>
      <c r="AF35" s="535"/>
      <c r="AG35" s="535"/>
      <c r="AH35" s="535"/>
      <c r="AI35" s="535"/>
      <c r="AJ35" s="535"/>
      <c r="AK35" s="535"/>
      <c r="AL35" s="553"/>
      <c r="AM35" s="547"/>
      <c r="AN35" s="547"/>
      <c r="AO35" s="547"/>
      <c r="AP35" s="547"/>
      <c r="AQ35" s="547"/>
      <c r="AR35" s="547"/>
      <c r="AS35" s="548"/>
      <c r="BF35" s="352"/>
      <c r="BJ35" s="352"/>
    </row>
    <row r="36" spans="1:62" s="51" customFormat="1" ht="15" x14ac:dyDescent="0.15">
      <c r="A36" s="72"/>
      <c r="B36" s="70"/>
      <c r="C36" s="70"/>
      <c r="D36" s="70"/>
      <c r="E36" s="70"/>
      <c r="F36" s="70"/>
      <c r="G36" s="70"/>
      <c r="H36" s="66" t="s">
        <v>128</v>
      </c>
      <c r="I36" s="70" t="s">
        <v>17</v>
      </c>
      <c r="J36" s="70"/>
      <c r="K36" s="70"/>
      <c r="L36" s="70"/>
      <c r="M36" s="70"/>
      <c r="N36" s="70"/>
      <c r="O36" s="70"/>
      <c r="P36" s="70"/>
      <c r="Q36" s="70"/>
      <c r="R36" s="549">
        <v>0.05</v>
      </c>
      <c r="S36" s="549"/>
      <c r="T36" s="70" t="s">
        <v>131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535"/>
      <c r="AF36" s="535"/>
      <c r="AG36" s="535"/>
      <c r="AH36" s="535"/>
      <c r="AI36" s="535"/>
      <c r="AJ36" s="535"/>
      <c r="AK36" s="535"/>
      <c r="AL36" s="553"/>
      <c r="AM36" s="547"/>
      <c r="AN36" s="547"/>
      <c r="AO36" s="547"/>
      <c r="AP36" s="547"/>
      <c r="AQ36" s="547"/>
      <c r="AR36" s="547"/>
      <c r="AS36" s="548"/>
      <c r="BF36" s="352"/>
      <c r="BJ36" s="352"/>
    </row>
    <row r="37" spans="1:62" s="51" customFormat="1" ht="15" x14ac:dyDescent="0.15">
      <c r="A37" s="72"/>
      <c r="B37" s="70"/>
      <c r="C37" s="70"/>
      <c r="D37" s="70"/>
      <c r="E37" s="70"/>
      <c r="F37" s="70"/>
      <c r="G37" s="70"/>
      <c r="H37" s="66" t="s">
        <v>128</v>
      </c>
      <c r="I37" s="70" t="s">
        <v>130</v>
      </c>
      <c r="J37" s="70"/>
      <c r="K37" s="70"/>
      <c r="L37" s="70"/>
      <c r="M37" s="70"/>
      <c r="N37" s="70"/>
      <c r="O37" s="70"/>
      <c r="P37" s="70"/>
      <c r="Q37" s="70"/>
      <c r="R37" s="549">
        <v>0.25</v>
      </c>
      <c r="S37" s="549"/>
      <c r="T37" s="70" t="s">
        <v>131</v>
      </c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535"/>
      <c r="AF37" s="535"/>
      <c r="AG37" s="535"/>
      <c r="AH37" s="535"/>
      <c r="AI37" s="535"/>
      <c r="AJ37" s="535"/>
      <c r="AK37" s="535"/>
      <c r="AL37" s="553"/>
      <c r="AM37" s="547"/>
      <c r="AN37" s="547"/>
      <c r="AO37" s="547"/>
      <c r="AP37" s="547"/>
      <c r="AQ37" s="547"/>
      <c r="AR37" s="547"/>
      <c r="AS37" s="548"/>
      <c r="BF37" s="352"/>
      <c r="BJ37" s="352"/>
    </row>
    <row r="38" spans="1:62" s="51" customFormat="1" ht="15" x14ac:dyDescent="0.15">
      <c r="A38" s="72"/>
      <c r="B38" s="70"/>
      <c r="C38" s="70"/>
      <c r="D38" s="70"/>
      <c r="E38" s="70"/>
      <c r="F38" s="70"/>
      <c r="G38" s="70"/>
      <c r="H38" s="70"/>
      <c r="I38" s="58" t="s">
        <v>133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535"/>
      <c r="AF38" s="535"/>
      <c r="AG38" s="535"/>
      <c r="AH38" s="535"/>
      <c r="AI38" s="535"/>
      <c r="AJ38" s="535"/>
      <c r="AK38" s="535"/>
      <c r="AL38" s="553"/>
      <c r="AM38" s="547"/>
      <c r="AN38" s="547"/>
      <c r="AO38" s="547"/>
      <c r="AP38" s="547"/>
      <c r="AQ38" s="547"/>
      <c r="AR38" s="547"/>
      <c r="AS38" s="548"/>
      <c r="BF38" s="352"/>
      <c r="BJ38" s="352"/>
    </row>
    <row r="39" spans="1:62" s="51" customFormat="1" ht="15" x14ac:dyDescent="0.15">
      <c r="A39" s="72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535"/>
      <c r="AF39" s="535"/>
      <c r="AG39" s="535"/>
      <c r="AH39" s="535"/>
      <c r="AI39" s="535"/>
      <c r="AJ39" s="535"/>
      <c r="AK39" s="535"/>
      <c r="AL39" s="553"/>
      <c r="AM39" s="547"/>
      <c r="AN39" s="547"/>
      <c r="AO39" s="547"/>
      <c r="AP39" s="547"/>
      <c r="AQ39" s="547"/>
      <c r="AR39" s="547"/>
      <c r="AS39" s="548"/>
      <c r="BF39" s="352"/>
      <c r="BJ39" s="352"/>
    </row>
    <row r="40" spans="1:62" s="51" customFormat="1" ht="15" x14ac:dyDescent="0.15">
      <c r="A40" s="72"/>
      <c r="B40" s="70"/>
      <c r="C40" s="70"/>
      <c r="D40" s="70" t="s">
        <v>134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5" t="s">
        <v>135</v>
      </c>
      <c r="AE40" s="535"/>
      <c r="AF40" s="535"/>
      <c r="AG40" s="535"/>
      <c r="AH40" s="535"/>
      <c r="AI40" s="535"/>
      <c r="AJ40" s="535"/>
      <c r="AK40" s="535"/>
      <c r="AL40" s="553"/>
      <c r="AM40" s="547"/>
      <c r="AN40" s="547"/>
      <c r="AO40" s="547"/>
      <c r="AP40" s="547"/>
      <c r="AQ40" s="547"/>
      <c r="AR40" s="547"/>
      <c r="AS40" s="548"/>
      <c r="BF40" s="352"/>
      <c r="BJ40" s="352"/>
    </row>
    <row r="41" spans="1:62" s="51" customFormat="1" ht="15" x14ac:dyDescent="0.15">
      <c r="A41" s="7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8"/>
      <c r="BF41" s="352"/>
      <c r="BJ41" s="352"/>
    </row>
    <row r="42" spans="1:62" s="51" customFormat="1" ht="16" thickBot="1" x14ac:dyDescent="0.2">
      <c r="A42" s="72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4" t="s">
        <v>137</v>
      </c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83"/>
      <c r="AF42" s="83"/>
      <c r="AG42" s="83"/>
      <c r="AH42" s="554">
        <f>SUM(AE32:AK40,AL32)</f>
        <v>0</v>
      </c>
      <c r="AI42" s="554"/>
      <c r="AJ42" s="554"/>
      <c r="AK42" s="554"/>
      <c r="AL42" s="554"/>
      <c r="AM42" s="554"/>
      <c r="AN42" s="554"/>
      <c r="AO42" s="554"/>
      <c r="AP42" s="83"/>
      <c r="AQ42" s="83"/>
      <c r="AR42" s="83"/>
      <c r="AS42" s="84"/>
      <c r="BF42" s="352"/>
      <c r="BJ42" s="352"/>
    </row>
    <row r="43" spans="1:62" s="51" customFormat="1" ht="16" thickTop="1" x14ac:dyDescent="0.15">
      <c r="A43" s="72"/>
      <c r="B43" s="70"/>
      <c r="C43" s="70"/>
      <c r="D43" s="70" t="s">
        <v>138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83"/>
      <c r="AF43" s="83"/>
      <c r="AG43" s="83"/>
      <c r="AH43" s="555"/>
      <c r="AI43" s="555"/>
      <c r="AJ43" s="555"/>
      <c r="AK43" s="555"/>
      <c r="AL43" s="555"/>
      <c r="AM43" s="555"/>
      <c r="AN43" s="555"/>
      <c r="AO43" s="555"/>
      <c r="AP43" s="83"/>
      <c r="AQ43" s="83"/>
      <c r="AR43" s="83"/>
      <c r="AS43" s="84"/>
      <c r="BF43" s="352"/>
      <c r="BJ43" s="352"/>
    </row>
    <row r="44" spans="1:62" s="51" customFormat="1" ht="16" thickBot="1" x14ac:dyDescent="0.2">
      <c r="A44" s="72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7" t="s">
        <v>139</v>
      </c>
      <c r="AA44" s="70"/>
      <c r="AB44" s="70"/>
      <c r="AC44" s="70"/>
      <c r="AD44" s="70"/>
      <c r="AE44" s="83"/>
      <c r="AF44" s="83"/>
      <c r="AG44" s="83"/>
      <c r="AH44" s="554">
        <f>AH42-AH43</f>
        <v>0</v>
      </c>
      <c r="AI44" s="554"/>
      <c r="AJ44" s="554"/>
      <c r="AK44" s="554"/>
      <c r="AL44" s="554"/>
      <c r="AM44" s="554"/>
      <c r="AN44" s="554"/>
      <c r="AO44" s="554"/>
      <c r="AP44" s="83"/>
      <c r="AQ44" s="83"/>
      <c r="AR44" s="83"/>
      <c r="AS44" s="84"/>
      <c r="BF44" s="352"/>
      <c r="BJ44" s="352"/>
    </row>
    <row r="45" spans="1:62" s="51" customFormat="1" ht="16" thickTop="1" x14ac:dyDescent="0.15">
      <c r="A45" s="72"/>
      <c r="B45" s="70"/>
      <c r="C45" s="70"/>
      <c r="D45" s="70" t="s">
        <v>140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83"/>
      <c r="AF45" s="83"/>
      <c r="AG45" s="83"/>
      <c r="AH45" s="555"/>
      <c r="AI45" s="555"/>
      <c r="AJ45" s="555"/>
      <c r="AK45" s="555"/>
      <c r="AL45" s="555"/>
      <c r="AM45" s="555"/>
      <c r="AN45" s="555"/>
      <c r="AO45" s="555"/>
      <c r="AP45" s="83"/>
      <c r="AQ45" s="83"/>
      <c r="AR45" s="83"/>
      <c r="AS45" s="84"/>
      <c r="BF45" s="352"/>
      <c r="BJ45" s="352"/>
    </row>
    <row r="46" spans="1:62" s="51" customFormat="1" ht="8.25" customHeight="1" x14ac:dyDescent="0.15">
      <c r="A46" s="7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66"/>
      <c r="AI46" s="66"/>
      <c r="AJ46" s="66"/>
      <c r="AK46" s="66"/>
      <c r="AL46" s="66"/>
      <c r="AM46" s="66"/>
      <c r="AN46" s="66"/>
      <c r="AO46" s="66"/>
      <c r="AP46" s="70"/>
      <c r="AQ46" s="70"/>
      <c r="AR46" s="70"/>
      <c r="AS46" s="76"/>
      <c r="BF46" s="352"/>
      <c r="BJ46" s="352"/>
    </row>
    <row r="47" spans="1:62" s="51" customFormat="1" ht="15" x14ac:dyDescent="0.15">
      <c r="A47" s="67"/>
      <c r="B47" s="78" t="s">
        <v>141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9"/>
      <c r="BF47" s="352"/>
      <c r="BJ47" s="352"/>
    </row>
    <row r="48" spans="1:62" s="51" customFormat="1" ht="15" x14ac:dyDescent="0.15">
      <c r="BF48" s="352"/>
      <c r="BJ48" s="352"/>
    </row>
    <row r="49" spans="1:62" s="51" customFormat="1" ht="36.75" customHeight="1" x14ac:dyDescent="0.15">
      <c r="A49" s="556" t="s">
        <v>145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8"/>
      <c r="AE49" s="559" t="s">
        <v>144</v>
      </c>
      <c r="AF49" s="560"/>
      <c r="AG49" s="560"/>
      <c r="AH49" s="560"/>
      <c r="AI49" s="560"/>
      <c r="AJ49" s="560"/>
      <c r="AK49" s="561"/>
      <c r="AL49" s="559" t="s">
        <v>143</v>
      </c>
      <c r="AM49" s="560"/>
      <c r="AN49" s="560"/>
      <c r="AO49" s="560"/>
      <c r="AP49" s="560"/>
      <c r="AQ49" s="560"/>
      <c r="AR49" s="560"/>
      <c r="AS49" s="561"/>
      <c r="BF49" s="352"/>
      <c r="BJ49" s="352"/>
    </row>
    <row r="50" spans="1:62" x14ac:dyDescent="0.15">
      <c r="A50" s="578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80"/>
      <c r="AE50" s="569" t="s">
        <v>206</v>
      </c>
      <c r="AF50" s="570"/>
      <c r="AG50" s="570"/>
      <c r="AH50" s="570"/>
      <c r="AI50" s="570"/>
      <c r="AJ50" s="570"/>
      <c r="AK50" s="571"/>
      <c r="AL50" s="572"/>
      <c r="AM50" s="573"/>
      <c r="AN50" s="573"/>
      <c r="AO50" s="573"/>
      <c r="AP50" s="573"/>
      <c r="AQ50" s="573"/>
      <c r="AR50" s="573"/>
      <c r="AS50" s="574"/>
    </row>
    <row r="51" spans="1:62" x14ac:dyDescent="0.15">
      <c r="A51" s="581"/>
      <c r="B51" s="582"/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3"/>
      <c r="AE51" s="569" t="s">
        <v>207</v>
      </c>
      <c r="AF51" s="570"/>
      <c r="AG51" s="570"/>
      <c r="AH51" s="570"/>
      <c r="AI51" s="570"/>
      <c r="AJ51" s="570"/>
      <c r="AK51" s="571"/>
      <c r="AL51" s="575"/>
      <c r="AM51" s="576"/>
      <c r="AN51" s="576"/>
      <c r="AO51" s="576"/>
      <c r="AP51" s="576"/>
      <c r="AQ51" s="576"/>
      <c r="AR51" s="576"/>
      <c r="AS51" s="577"/>
    </row>
    <row r="52" spans="1:62" x14ac:dyDescent="0.15">
      <c r="A52" s="581"/>
      <c r="B52" s="582"/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  <c r="AA52" s="582"/>
      <c r="AB52" s="582"/>
      <c r="AC52" s="582"/>
      <c r="AD52" s="583"/>
      <c r="AE52" s="569" t="s">
        <v>209</v>
      </c>
      <c r="AF52" s="570"/>
      <c r="AG52" s="570"/>
      <c r="AH52" s="570"/>
      <c r="AI52" s="570"/>
      <c r="AJ52" s="570"/>
      <c r="AK52" s="571"/>
      <c r="AL52" s="575"/>
      <c r="AM52" s="576"/>
      <c r="AN52" s="576"/>
      <c r="AO52" s="576"/>
      <c r="AP52" s="576"/>
      <c r="AQ52" s="576"/>
      <c r="AR52" s="576"/>
      <c r="AS52" s="577"/>
    </row>
    <row r="53" spans="1:62" x14ac:dyDescent="0.15">
      <c r="A53" s="581"/>
      <c r="B53" s="582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3"/>
      <c r="AE53" s="484" t="s">
        <v>208</v>
      </c>
      <c r="AF53" s="485"/>
      <c r="AG53" s="485"/>
      <c r="AH53" s="485"/>
      <c r="AI53" s="485"/>
      <c r="AJ53" s="485"/>
      <c r="AK53" s="486"/>
      <c r="AL53" s="575"/>
      <c r="AM53" s="576"/>
      <c r="AN53" s="576"/>
      <c r="AO53" s="576"/>
      <c r="AP53" s="576"/>
      <c r="AQ53" s="576"/>
      <c r="AR53" s="576"/>
      <c r="AS53" s="577"/>
    </row>
    <row r="54" spans="1:62" ht="15" x14ac:dyDescent="0.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79" t="s">
        <v>136</v>
      </c>
      <c r="U54" s="61"/>
      <c r="V54" s="61"/>
      <c r="W54" s="61"/>
      <c r="X54" s="61"/>
      <c r="Y54" s="61"/>
      <c r="Z54" s="61"/>
      <c r="AA54" s="61"/>
      <c r="AB54" s="61"/>
      <c r="AC54" s="61"/>
      <c r="AD54" s="62"/>
      <c r="AE54" s="562"/>
      <c r="AF54" s="562"/>
      <c r="AG54" s="562"/>
      <c r="AH54" s="562"/>
      <c r="AI54" s="562"/>
      <c r="AJ54" s="562"/>
      <c r="AK54" s="563"/>
      <c r="AL54" s="564">
        <f>SUM(AL50:AS53)</f>
        <v>0</v>
      </c>
      <c r="AM54" s="565"/>
      <c r="AN54" s="565"/>
      <c r="AO54" s="565"/>
      <c r="AP54" s="565"/>
      <c r="AQ54" s="565"/>
      <c r="AR54" s="565"/>
      <c r="AS54" s="565"/>
    </row>
    <row r="55" spans="1:62" x14ac:dyDescent="0.15">
      <c r="T55" s="58"/>
      <c r="U55" s="58"/>
      <c r="V55" s="58"/>
      <c r="W55" s="58"/>
    </row>
    <row r="56" spans="1:62" ht="15" x14ac:dyDescent="0.15">
      <c r="A56" s="566" t="s">
        <v>146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8"/>
    </row>
    <row r="57" spans="1:62" ht="31.5" customHeight="1" x14ac:dyDescent="0.15">
      <c r="A57" s="80"/>
      <c r="B57" s="482" t="s">
        <v>147</v>
      </c>
      <c r="C57" s="584" t="s">
        <v>160</v>
      </c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5"/>
      <c r="AE57" s="590">
        <f>IFERROR(VLOOKUP(AT57,source_honoraires!$D$10:$V$158,source_honoraires!$T$7,FALSE),0)</f>
        <v>0</v>
      </c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90"/>
      <c r="AS57" s="590"/>
      <c r="AT57" s="2" t="str">
        <f>$BE$5&amp;"A"</f>
        <v>A</v>
      </c>
    </row>
    <row r="58" spans="1:62" ht="31.5" customHeight="1" x14ac:dyDescent="0.15">
      <c r="A58" s="80"/>
      <c r="B58" s="482" t="s">
        <v>148</v>
      </c>
      <c r="C58" s="584" t="s">
        <v>149</v>
      </c>
      <c r="D58" s="584"/>
      <c r="E58" s="584"/>
      <c r="F58" s="584"/>
      <c r="G58" s="584"/>
      <c r="H58" s="584"/>
      <c r="I58" s="584"/>
      <c r="J58" s="584"/>
      <c r="K58" s="584"/>
      <c r="L58" s="584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584"/>
      <c r="AD58" s="483"/>
      <c r="AE58" s="590">
        <f>IFERROR(VLOOKUP(AT58,source_honoraires!$D$10:$V$158,source_honoraires!$T$7,FALSE),0)</f>
        <v>0</v>
      </c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90"/>
      <c r="AS58" s="590"/>
      <c r="AT58" s="2" t="str">
        <f>$BE$5&amp;"B"</f>
        <v>B</v>
      </c>
    </row>
    <row r="59" spans="1:62" ht="31.5" customHeight="1" x14ac:dyDescent="0.15">
      <c r="A59" s="80"/>
      <c r="B59" s="482" t="s">
        <v>150</v>
      </c>
      <c r="C59" s="591" t="s">
        <v>151</v>
      </c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3"/>
      <c r="AE59" s="590" t="e">
        <f>VLOOKUP($BE$5,source_honoraires!$E$10:$X$351,source_honoraires!$X$6,FALSE)</f>
        <v>#N/A</v>
      </c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90"/>
      <c r="AS59" s="590"/>
      <c r="AT59" s="2" t="str">
        <f>$BE$5&amp;"C"</f>
        <v>C</v>
      </c>
    </row>
    <row r="61" spans="1:62" ht="2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6"/>
    </row>
    <row r="62" spans="1:62" x14ac:dyDescent="0.15">
      <c r="A62" s="57"/>
      <c r="B62" s="58" t="s">
        <v>152</v>
      </c>
      <c r="C62" s="58"/>
      <c r="D62" s="58"/>
      <c r="E62" s="58"/>
      <c r="F62" s="58"/>
      <c r="G62" s="58"/>
      <c r="H62" s="58"/>
      <c r="I62" s="589">
        <f>paramètres!B12</f>
        <v>0</v>
      </c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9"/>
    </row>
    <row r="63" spans="1:62" ht="2.25" customHeight="1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9"/>
    </row>
    <row r="64" spans="1:62" x14ac:dyDescent="0.15">
      <c r="A64" s="57"/>
      <c r="B64" s="58" t="s">
        <v>153</v>
      </c>
      <c r="C64" s="58"/>
      <c r="D64" s="58"/>
      <c r="E64" s="58"/>
      <c r="F64" s="58"/>
      <c r="G64" s="343" t="str">
        <f>MID(paramètres!B18,1,1)</f>
        <v/>
      </c>
      <c r="H64" s="344" t="str">
        <f>MID(paramètres!B18,2,1)</f>
        <v/>
      </c>
      <c r="I64" s="344" t="str">
        <f>MID(paramètres!B18,3,1)</f>
        <v/>
      </c>
      <c r="J64" s="344" t="str">
        <f>MID(paramètres!B18,4,1)</f>
        <v/>
      </c>
      <c r="K64" s="344" t="str">
        <f>MID(paramètres!B18,5,1)</f>
        <v/>
      </c>
      <c r="L64" s="345" t="str">
        <f>MID(paramètres!B18,6,1)</f>
        <v/>
      </c>
      <c r="M64" s="346"/>
      <c r="N64" s="344" t="str">
        <f>RIGHT(paramètres!B18,1)</f>
        <v/>
      </c>
      <c r="O64" s="58"/>
      <c r="P64" s="58"/>
      <c r="Q64" s="58"/>
      <c r="R64" s="58"/>
      <c r="S64" s="58"/>
      <c r="T64" s="58"/>
      <c r="U64" s="58"/>
      <c r="V64" s="58"/>
      <c r="W64" s="58"/>
      <c r="X64" s="58" t="s">
        <v>155</v>
      </c>
      <c r="Y64" s="58"/>
      <c r="Z64" s="58"/>
      <c r="AA64" s="589">
        <f>paramètres!B30</f>
        <v>0</v>
      </c>
      <c r="AB64" s="589"/>
      <c r="AC64" s="589"/>
      <c r="AD64" s="589"/>
      <c r="AE64" s="589"/>
      <c r="AF64" s="589"/>
      <c r="AG64" s="589"/>
      <c r="AH64" s="589"/>
      <c r="AI64" s="589"/>
      <c r="AJ64" s="58"/>
      <c r="AK64" s="58"/>
      <c r="AL64" s="58"/>
      <c r="AM64" s="58"/>
      <c r="AN64" s="58"/>
      <c r="AO64" s="58"/>
      <c r="AP64" s="58"/>
      <c r="AQ64" s="58"/>
      <c r="AR64" s="58"/>
      <c r="AS64" s="59"/>
    </row>
    <row r="65" spans="1:45" ht="2.25" customHeight="1" x14ac:dyDescent="0.1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347"/>
      <c r="AB65" s="347"/>
      <c r="AC65" s="347"/>
      <c r="AD65" s="347"/>
      <c r="AE65" s="347"/>
      <c r="AF65" s="347"/>
      <c r="AG65" s="347"/>
      <c r="AH65" s="347"/>
      <c r="AI65" s="347"/>
      <c r="AJ65" s="58"/>
      <c r="AK65" s="58"/>
      <c r="AL65" s="58"/>
      <c r="AM65" s="58"/>
      <c r="AN65" s="58"/>
      <c r="AO65" s="58"/>
      <c r="AP65" s="58"/>
      <c r="AQ65" s="58"/>
      <c r="AR65" s="58"/>
      <c r="AS65" s="59"/>
    </row>
    <row r="66" spans="1:45" x14ac:dyDescent="0.15">
      <c r="A66" s="57"/>
      <c r="B66" s="58" t="s">
        <v>157</v>
      </c>
      <c r="C66" s="58"/>
      <c r="D66" s="58"/>
      <c r="E66" s="58"/>
      <c r="F66" s="58"/>
      <c r="G66" s="588">
        <f>paramètres!B26</f>
        <v>0</v>
      </c>
      <c r="H66" s="588"/>
      <c r="I66" s="588"/>
      <c r="J66" s="346"/>
      <c r="K66" s="346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 t="s">
        <v>15</v>
      </c>
      <c r="Y66" s="58"/>
      <c r="Z66" s="58"/>
      <c r="AA66" s="589">
        <f>paramètres!B28</f>
        <v>0</v>
      </c>
      <c r="AB66" s="589"/>
      <c r="AC66" s="589"/>
      <c r="AD66" s="589"/>
      <c r="AE66" s="589"/>
      <c r="AF66" s="589"/>
      <c r="AG66" s="589"/>
      <c r="AH66" s="589"/>
      <c r="AI66" s="589"/>
      <c r="AJ66" s="58"/>
      <c r="AK66" s="58"/>
      <c r="AL66" s="58"/>
      <c r="AM66" s="58"/>
      <c r="AN66" s="58"/>
      <c r="AO66" s="58"/>
      <c r="AP66" s="58"/>
      <c r="AQ66" s="58"/>
      <c r="AR66" s="58"/>
      <c r="AS66" s="59"/>
    </row>
    <row r="67" spans="1:45" ht="2.25" customHeight="1" x14ac:dyDescent="0.15">
      <c r="A67" s="57"/>
      <c r="B67" s="58"/>
      <c r="C67" s="58"/>
      <c r="D67" s="58"/>
      <c r="E67" s="58"/>
      <c r="F67" s="58"/>
      <c r="G67" s="346"/>
      <c r="H67" s="346"/>
      <c r="I67" s="346"/>
      <c r="J67" s="346"/>
      <c r="K67" s="346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347"/>
      <c r="AB67" s="347"/>
      <c r="AC67" s="347"/>
      <c r="AD67" s="347"/>
      <c r="AE67" s="347"/>
      <c r="AF67" s="347"/>
      <c r="AG67" s="347"/>
      <c r="AH67" s="347"/>
      <c r="AI67" s="347"/>
      <c r="AJ67" s="58"/>
      <c r="AK67" s="58"/>
      <c r="AL67" s="58"/>
      <c r="AM67" s="58"/>
      <c r="AN67" s="58"/>
      <c r="AO67" s="58"/>
      <c r="AP67" s="58"/>
      <c r="AQ67" s="58"/>
      <c r="AR67" s="58"/>
      <c r="AS67" s="59"/>
    </row>
    <row r="68" spans="1:45" x14ac:dyDescent="0.15">
      <c r="A68" s="57"/>
      <c r="B68" s="58" t="s">
        <v>154</v>
      </c>
      <c r="C68" s="58"/>
      <c r="D68" s="58"/>
      <c r="E68" s="58"/>
      <c r="F68" s="58"/>
      <c r="G68" s="588">
        <f>paramètres!B32</f>
        <v>0</v>
      </c>
      <c r="H68" s="588"/>
      <c r="I68" s="588"/>
      <c r="J68" s="588"/>
      <c r="K68" s="58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 t="s">
        <v>156</v>
      </c>
      <c r="Y68" s="58"/>
      <c r="Z68" s="58"/>
      <c r="AA68" s="589">
        <f>paramètres!B34</f>
        <v>0</v>
      </c>
      <c r="AB68" s="589"/>
      <c r="AC68" s="589"/>
      <c r="AD68" s="589"/>
      <c r="AE68" s="589"/>
      <c r="AF68" s="589"/>
      <c r="AG68" s="589"/>
      <c r="AH68" s="589"/>
      <c r="AI68" s="589"/>
      <c r="AJ68" s="58"/>
      <c r="AK68" s="58"/>
      <c r="AL68" s="58"/>
      <c r="AM68" s="58"/>
      <c r="AN68" s="58"/>
      <c r="AO68" s="58"/>
      <c r="AP68" s="58"/>
      <c r="AQ68" s="58"/>
      <c r="AR68" s="58"/>
      <c r="AS68" s="59"/>
    </row>
    <row r="69" spans="1:45" ht="2.25" customHeight="1" x14ac:dyDescent="0.1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2"/>
    </row>
    <row r="70" spans="1:45" ht="2.25" customHeight="1" x14ac:dyDescent="0.15"/>
    <row r="71" spans="1:45" x14ac:dyDescent="0.15">
      <c r="V71" s="2" t="s">
        <v>174</v>
      </c>
      <c r="X71" s="586">
        <f>paramètres!B28</f>
        <v>0</v>
      </c>
      <c r="Y71" s="586"/>
      <c r="Z71" s="586"/>
      <c r="AA71" s="586"/>
      <c r="AB71" s="586"/>
      <c r="AC71" s="586"/>
      <c r="AE71" s="2" t="s">
        <v>175</v>
      </c>
      <c r="AF71" s="587" t="str">
        <f>IF(paramètres!B22&lt;&gt;"",paramètres!B22,"")</f>
        <v/>
      </c>
      <c r="AG71" s="587"/>
      <c r="AH71" s="587"/>
      <c r="AI71" s="587"/>
      <c r="AJ71" s="587"/>
      <c r="AK71" s="587"/>
    </row>
    <row r="73" spans="1:45" ht="15" x14ac:dyDescent="0.15">
      <c r="AC73" s="51" t="s">
        <v>158</v>
      </c>
    </row>
  </sheetData>
  <mergeCells count="89">
    <mergeCell ref="X71:AC71"/>
    <mergeCell ref="AF71:AK71"/>
    <mergeCell ref="I62:AE62"/>
    <mergeCell ref="AA64:AI64"/>
    <mergeCell ref="G66:I66"/>
    <mergeCell ref="AA66:AI66"/>
    <mergeCell ref="G68:K68"/>
    <mergeCell ref="AA68:AI68"/>
    <mergeCell ref="C59:AD59"/>
    <mergeCell ref="AE59:AS59"/>
    <mergeCell ref="A52:AD52"/>
    <mergeCell ref="AE52:AK52"/>
    <mergeCell ref="AL52:AS52"/>
    <mergeCell ref="A53:AD53"/>
    <mergeCell ref="AL53:AS53"/>
    <mergeCell ref="AE54:AK54"/>
    <mergeCell ref="AL54:AS54"/>
    <mergeCell ref="A56:AS56"/>
    <mergeCell ref="C57:AD57"/>
    <mergeCell ref="AE57:AS57"/>
    <mergeCell ref="C58:AC58"/>
    <mergeCell ref="AE58:AS58"/>
    <mergeCell ref="A50:AD50"/>
    <mergeCell ref="AE50:AK50"/>
    <mergeCell ref="AL50:AS50"/>
    <mergeCell ref="A51:AD51"/>
    <mergeCell ref="AE51:AK51"/>
    <mergeCell ref="AL51:AS51"/>
    <mergeCell ref="AH42:AO42"/>
    <mergeCell ref="AH43:AO43"/>
    <mergeCell ref="AH44:AO44"/>
    <mergeCell ref="AH45:AO45"/>
    <mergeCell ref="A49:AD49"/>
    <mergeCell ref="AE49:AK49"/>
    <mergeCell ref="AL49:AS49"/>
    <mergeCell ref="AL41:AS41"/>
    <mergeCell ref="AE33:AK33"/>
    <mergeCell ref="AL33:AS33"/>
    <mergeCell ref="R34:S34"/>
    <mergeCell ref="AE34:AK34"/>
    <mergeCell ref="AL34:AS40"/>
    <mergeCell ref="R35:S35"/>
    <mergeCell ref="AE35:AK35"/>
    <mergeCell ref="R36:S36"/>
    <mergeCell ref="AE36:AK36"/>
    <mergeCell ref="R37:S37"/>
    <mergeCell ref="AE37:AK37"/>
    <mergeCell ref="AE38:AK38"/>
    <mergeCell ref="AE39:AK39"/>
    <mergeCell ref="AE40:AK40"/>
    <mergeCell ref="AE41:AK41"/>
    <mergeCell ref="AE27:AK30"/>
    <mergeCell ref="AL27:AS30"/>
    <mergeCell ref="AE31:AK31"/>
    <mergeCell ref="AL31:AS31"/>
    <mergeCell ref="AE32:AK32"/>
    <mergeCell ref="AL32:AS32"/>
    <mergeCell ref="A23:U23"/>
    <mergeCell ref="AE23:AS23"/>
    <mergeCell ref="AE24:AK24"/>
    <mergeCell ref="AL24:AS24"/>
    <mergeCell ref="AE25:AK26"/>
    <mergeCell ref="AL25:AS26"/>
    <mergeCell ref="H18:M18"/>
    <mergeCell ref="S18:T18"/>
    <mergeCell ref="AC18:AR18"/>
    <mergeCell ref="X20:AB20"/>
    <mergeCell ref="AD20:AH20"/>
    <mergeCell ref="AK20:AR20"/>
    <mergeCell ref="A7:M7"/>
    <mergeCell ref="AC12:AR12"/>
    <mergeCell ref="H14:T14"/>
    <mergeCell ref="AC14:AR14"/>
    <mergeCell ref="D16:G16"/>
    <mergeCell ref="I16:J16"/>
    <mergeCell ref="N16:T16"/>
    <mergeCell ref="AC16:AR16"/>
    <mergeCell ref="BF3:BF4"/>
    <mergeCell ref="A4:M4"/>
    <mergeCell ref="U4:AS4"/>
    <mergeCell ref="A5:M5"/>
    <mergeCell ref="A6:M6"/>
    <mergeCell ref="Z6:AA6"/>
    <mergeCell ref="BE3:BE4"/>
    <mergeCell ref="A1:M1"/>
    <mergeCell ref="A2:M2"/>
    <mergeCell ref="U2:AS2"/>
    <mergeCell ref="A3:M3"/>
    <mergeCell ref="U3:AS3"/>
  </mergeCells>
  <conditionalFormatting sqref="D16:G16 I16:J16 N16:T16 M10:R10 T10 AA68">
    <cfRule type="containsBlanks" dxfId="97" priority="18">
      <formula>LEN(TRIM(D10))=0</formula>
    </cfRule>
  </conditionalFormatting>
  <conditionalFormatting sqref="H18:M18 S18:T18">
    <cfRule type="containsBlanks" dxfId="96" priority="17">
      <formula>LEN(TRIM(H18))=0</formula>
    </cfRule>
  </conditionalFormatting>
  <conditionalFormatting sqref="J20:K20">
    <cfRule type="containsBlanks" dxfId="95" priority="15">
      <formula>LEN(TRIM(J20))=0</formula>
    </cfRule>
  </conditionalFormatting>
  <conditionalFormatting sqref="G12">
    <cfRule type="containsBlanks" dxfId="94" priority="16">
      <formula>LEN(TRIM(G12))=0</formula>
    </cfRule>
  </conditionalFormatting>
  <conditionalFormatting sqref="M20:N20">
    <cfRule type="containsBlanks" dxfId="93" priority="14">
      <formula>LEN(TRIM(M20))=0</formula>
    </cfRule>
  </conditionalFormatting>
  <conditionalFormatting sqref="AI10:AN10">
    <cfRule type="containsBlanks" dxfId="92" priority="13">
      <formula>LEN(TRIM(AI10))=0</formula>
    </cfRule>
  </conditionalFormatting>
  <conditionalFormatting sqref="X20:AB20">
    <cfRule type="containsBlanks" dxfId="91" priority="12">
      <formula>LEN(TRIM(X20))=0</formula>
    </cfRule>
  </conditionalFormatting>
  <conditionalFormatting sqref="AD20">
    <cfRule type="containsBlanks" dxfId="90" priority="11">
      <formula>LEN(TRIM(AD20))=0</formula>
    </cfRule>
  </conditionalFormatting>
  <conditionalFormatting sqref="AK20:AR20">
    <cfRule type="containsBlanks" dxfId="89" priority="10">
      <formula>LEN(TRIM(AK20))=0</formula>
    </cfRule>
  </conditionalFormatting>
  <conditionalFormatting sqref="AC12:AR12 AC14:AR14 AC18:AR18 AC16:AR16">
    <cfRule type="containsBlanks" dxfId="88" priority="9">
      <formula>LEN(TRIM(AC12))=0</formula>
    </cfRule>
  </conditionalFormatting>
  <conditionalFormatting sqref="H14:T14">
    <cfRule type="containsBlanks" dxfId="87" priority="8">
      <formula>LEN(TRIM(H14))=0</formula>
    </cfRule>
  </conditionalFormatting>
  <conditionalFormatting sqref="AP10">
    <cfRule type="containsBlanks" dxfId="86" priority="7">
      <formula>LEN(TRIM(AP10))=0</formula>
    </cfRule>
  </conditionalFormatting>
  <conditionalFormatting sqref="G64:L64">
    <cfRule type="containsBlanks" dxfId="85" priority="6">
      <formula>LEN(TRIM(G64))=0</formula>
    </cfRule>
  </conditionalFormatting>
  <conditionalFormatting sqref="N64">
    <cfRule type="containsBlanks" dxfId="84" priority="5">
      <formula>LEN(TRIM(N64))=0</formula>
    </cfRule>
  </conditionalFormatting>
  <conditionalFormatting sqref="G66:I66 G68:K68">
    <cfRule type="containsBlanks" dxfId="83" priority="4">
      <formula>LEN(TRIM(G66))=0</formula>
    </cfRule>
  </conditionalFormatting>
  <conditionalFormatting sqref="I62:AE62">
    <cfRule type="containsBlanks" dxfId="82" priority="3">
      <formula>LEN(TRIM(I62))=0</formula>
    </cfRule>
  </conditionalFormatting>
  <conditionalFormatting sqref="AA64:AI64 AA66:AI66">
    <cfRule type="containsBlanks" dxfId="81" priority="2">
      <formula>LEN(TRIM(AA64))=0</formula>
    </cfRule>
  </conditionalFormatting>
  <conditionalFormatting sqref="Z6:AA6">
    <cfRule type="containsBlanks" dxfId="80" priority="1">
      <formula>LEN(TRIM(Z6))=0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84" orientation="portrait" r:id="rId1"/>
  <headerFooter>
    <oddHeader>&amp;R&amp;"Geneva,Gras"&amp;12ID19</oddHeader>
    <oddFooter>&amp;L_____________________________
(1) Célibataire, marié, veuf, divorcé.
(2) Inclure la période des congés.&amp;R
Mis au format Excel par : www.impots-et-taxes.com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  <pageSetUpPr fitToPage="1"/>
  </sheetPr>
  <dimension ref="A1:BJ73"/>
  <sheetViews>
    <sheetView showGridLines="0" showZeros="0" workbookViewId="0">
      <selection activeCell="BE50" sqref="BE50"/>
    </sheetView>
  </sheetViews>
  <sheetFormatPr baseColWidth="10" defaultColWidth="3.6640625" defaultRowHeight="14" x14ac:dyDescent="0.15"/>
  <cols>
    <col min="1" max="1" width="0.6640625" style="2" customWidth="1"/>
    <col min="2" max="2" width="3.6640625" style="2" bestFit="1" customWidth="1"/>
    <col min="3" max="6" width="3.6640625" style="2"/>
    <col min="7" max="7" width="3.6640625" style="2" customWidth="1"/>
    <col min="8" max="9" width="3.6640625" style="2"/>
    <col min="10" max="11" width="2.83203125" style="2" customWidth="1"/>
    <col min="12" max="12" width="4.5" style="2" customWidth="1"/>
    <col min="13" max="20" width="2.6640625" style="2" customWidth="1"/>
    <col min="21" max="21" width="0.5" style="2" customWidth="1"/>
    <col min="22" max="22" width="0.83203125" style="2" customWidth="1"/>
    <col min="23" max="29" width="3.1640625" style="2" customWidth="1"/>
    <col min="30" max="30" width="1.1640625" style="2" customWidth="1"/>
    <col min="31" max="34" width="3.1640625" style="2" customWidth="1"/>
    <col min="35" max="44" width="2.6640625" style="2" customWidth="1"/>
    <col min="45" max="45" width="0.6640625" style="2" customWidth="1"/>
    <col min="46" max="46" width="3.6640625" style="2" hidden="1" customWidth="1"/>
    <col min="47" max="56" width="3.6640625" style="2"/>
    <col min="57" max="57" width="28.6640625" style="2" bestFit="1" customWidth="1"/>
    <col min="58" max="58" width="5.5" style="349" hidden="1" customWidth="1"/>
    <col min="59" max="61" width="0" style="2" hidden="1" customWidth="1"/>
    <col min="62" max="62" width="3" style="349" hidden="1" customWidth="1"/>
    <col min="63" max="16384" width="3.6640625" style="2"/>
  </cols>
  <sheetData>
    <row r="1" spans="1:62" ht="16" x14ac:dyDescent="0.15">
      <c r="A1" s="523" t="s">
        <v>28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"/>
      <c r="O1" s="52"/>
      <c r="P1" s="52"/>
      <c r="AM1" s="53"/>
    </row>
    <row r="2" spans="1:62" s="53" customFormat="1" ht="15" thickBot="1" x14ac:dyDescent="0.2">
      <c r="A2" s="522" t="s">
        <v>104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3"/>
      <c r="O2" s="3"/>
      <c r="P2" s="3"/>
      <c r="U2" s="522" t="s">
        <v>106</v>
      </c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BF2" s="350"/>
      <c r="BJ2" s="350"/>
    </row>
    <row r="3" spans="1:62" s="53" customFormat="1" ht="13.5" customHeight="1" x14ac:dyDescent="0.15">
      <c r="A3" s="522" t="s">
        <v>159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3"/>
      <c r="O3" s="3"/>
      <c r="P3" s="3"/>
      <c r="U3" s="522" t="s">
        <v>107</v>
      </c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BE3" s="518" t="s">
        <v>303</v>
      </c>
      <c r="BF3" s="516" t="s">
        <v>290</v>
      </c>
      <c r="BJ3" s="354" t="str">
        <f>paramètres!E6</f>
        <v>00</v>
      </c>
    </row>
    <row r="4" spans="1:62" ht="15" x14ac:dyDescent="0.15">
      <c r="A4" s="522" t="s">
        <v>105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"/>
      <c r="O4" s="52"/>
      <c r="P4" s="52"/>
      <c r="U4" s="522" t="s">
        <v>108</v>
      </c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BE4" s="519"/>
      <c r="BF4" s="517"/>
      <c r="BJ4" s="354" t="str">
        <f>paramètres!E7</f>
        <v/>
      </c>
    </row>
    <row r="5" spans="1:62" ht="15" thickBot="1" x14ac:dyDescent="0.2">
      <c r="A5" s="522" t="s">
        <v>33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3"/>
      <c r="O5" s="3"/>
      <c r="P5" s="3"/>
      <c r="BE5" s="366"/>
      <c r="BF5" s="351">
        <f>BE5</f>
        <v>0</v>
      </c>
    </row>
    <row r="6" spans="1:62" x14ac:dyDescent="0.15">
      <c r="A6" s="524" t="s">
        <v>109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3"/>
      <c r="O6" s="3"/>
      <c r="P6" s="3"/>
      <c r="V6" s="4" t="s">
        <v>112</v>
      </c>
      <c r="W6" s="4"/>
      <c r="X6" s="4"/>
      <c r="Y6" s="4"/>
      <c r="Z6" s="525">
        <f>paramètres!B20</f>
        <v>0</v>
      </c>
      <c r="AA6" s="525"/>
      <c r="AB6" s="4" t="s">
        <v>111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62" x14ac:dyDescent="0.15">
      <c r="A7" s="524" t="s">
        <v>110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3"/>
      <c r="O7" s="3"/>
      <c r="P7" s="3"/>
    </row>
    <row r="8" spans="1:62" ht="19.5" customHeight="1" x14ac:dyDescent="0.15"/>
    <row r="9" spans="1:62" ht="3" customHeight="1" x14ac:dyDescent="0.1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  <c r="V9" s="5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6"/>
    </row>
    <row r="10" spans="1:62" x14ac:dyDescent="0.15">
      <c r="A10" s="57"/>
      <c r="B10" s="425" t="s">
        <v>113</v>
      </c>
      <c r="C10" s="426"/>
      <c r="D10" s="425"/>
      <c r="E10" s="425"/>
      <c r="F10" s="425"/>
      <c r="G10" s="425"/>
      <c r="H10" s="425"/>
      <c r="I10" s="425"/>
      <c r="J10" s="425"/>
      <c r="K10" s="425"/>
      <c r="L10" s="425" t="s">
        <v>20</v>
      </c>
      <c r="M10" s="427" t="str">
        <f>LEFT(BE5,1)</f>
        <v/>
      </c>
      <c r="N10" s="428" t="str">
        <f>MID(BE5,2,1)</f>
        <v/>
      </c>
      <c r="O10" s="428" t="str">
        <f>MID(BE5,3,1)</f>
        <v/>
      </c>
      <c r="P10" s="428" t="str">
        <f>MID(BE5,4,1)</f>
        <v/>
      </c>
      <c r="Q10" s="428" t="str">
        <f>MID(BE5,5,1)</f>
        <v/>
      </c>
      <c r="R10" s="429" t="str">
        <f>MID(BE5,6,1)</f>
        <v/>
      </c>
      <c r="S10" s="430"/>
      <c r="T10" s="431" t="str">
        <f>+MID(BE5,7,1)</f>
        <v/>
      </c>
      <c r="U10" s="59"/>
      <c r="V10" s="57"/>
      <c r="W10" s="58" t="s">
        <v>118</v>
      </c>
      <c r="X10" s="58"/>
      <c r="Y10" s="58"/>
      <c r="Z10" s="58"/>
      <c r="AA10" s="58"/>
      <c r="AB10" s="58"/>
      <c r="AC10" s="58"/>
      <c r="AD10" s="58"/>
      <c r="AE10" s="58" t="s">
        <v>20</v>
      </c>
      <c r="AF10" s="58"/>
      <c r="AG10" s="58"/>
      <c r="AH10" s="58"/>
      <c r="AI10" s="92"/>
      <c r="AJ10" s="93"/>
      <c r="AK10" s="93"/>
      <c r="AL10" s="93"/>
      <c r="AM10" s="93"/>
      <c r="AN10" s="94"/>
      <c r="AO10" s="65"/>
      <c r="AP10" s="93"/>
      <c r="AQ10" s="65"/>
      <c r="AR10" s="65"/>
      <c r="AS10" s="63"/>
    </row>
    <row r="11" spans="1:62" ht="2.25" customHeight="1" x14ac:dyDescent="0.15">
      <c r="A11" s="57"/>
      <c r="B11" s="425"/>
      <c r="C11" s="426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59"/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9"/>
    </row>
    <row r="12" spans="1:62" x14ac:dyDescent="0.15">
      <c r="A12" s="57"/>
      <c r="B12" s="425" t="s">
        <v>114</v>
      </c>
      <c r="C12" s="426"/>
      <c r="D12" s="425"/>
      <c r="E12" s="425"/>
      <c r="F12" s="425"/>
      <c r="G12" s="432" t="e">
        <f>VLOOKUP($BE$5,source_honoraires!$E$10:$V$351,source_honoraires!$F$6,FALSE)&amp;" "&amp;VLOOKUP($BE$5,source_honoraires!$E$10:$V$351,source_honoraires!$G$6,FALSE)</f>
        <v>#N/A</v>
      </c>
      <c r="H12" s="426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59"/>
      <c r="V12" s="57"/>
      <c r="W12" s="58" t="s">
        <v>122</v>
      </c>
      <c r="X12" s="58"/>
      <c r="Y12" s="58"/>
      <c r="Z12" s="58"/>
      <c r="AA12" s="58"/>
      <c r="AB12" s="58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9"/>
    </row>
    <row r="13" spans="1:62" ht="2.25" customHeight="1" x14ac:dyDescent="0.15">
      <c r="A13" s="57"/>
      <c r="B13" s="425"/>
      <c r="C13" s="426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59"/>
      <c r="V13" s="57"/>
      <c r="W13" s="58"/>
      <c r="X13" s="58"/>
      <c r="Y13" s="58"/>
      <c r="Z13" s="58"/>
      <c r="AA13" s="58"/>
      <c r="AB13" s="58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59"/>
    </row>
    <row r="14" spans="1:62" x14ac:dyDescent="0.15">
      <c r="A14" s="57"/>
      <c r="B14" s="425" t="s">
        <v>21</v>
      </c>
      <c r="C14" s="426"/>
      <c r="D14" s="425"/>
      <c r="E14" s="425"/>
      <c r="F14" s="425"/>
      <c r="G14" s="425"/>
      <c r="H14" s="527" t="e">
        <f>VLOOKUP($BE$5,source_honoraires!$E$10:$V$351,source_honoraires!$I$6,FALSE)</f>
        <v>#N/A</v>
      </c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9"/>
      <c r="V14" s="57"/>
      <c r="W14" s="58" t="s">
        <v>121</v>
      </c>
      <c r="X14" s="58"/>
      <c r="Y14" s="58"/>
      <c r="Z14" s="58"/>
      <c r="AA14" s="58"/>
      <c r="AB14" s="58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9"/>
    </row>
    <row r="15" spans="1:62" ht="2.25" customHeight="1" x14ac:dyDescent="0.15">
      <c r="A15" s="57"/>
      <c r="B15" s="425"/>
      <c r="C15" s="426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59"/>
      <c r="V15" s="57"/>
      <c r="W15" s="58"/>
      <c r="X15" s="58"/>
      <c r="Y15" s="58"/>
      <c r="Z15" s="58"/>
      <c r="AA15" s="58"/>
      <c r="AB15" s="58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59"/>
    </row>
    <row r="16" spans="1:62" x14ac:dyDescent="0.15">
      <c r="A16" s="57"/>
      <c r="B16" s="425" t="s">
        <v>8</v>
      </c>
      <c r="C16" s="426"/>
      <c r="D16" s="527" t="e">
        <f>VLOOKUP($BE$5,source_honoraires!$E$10:$V$351,source_honoraires!$K$6,FALSE)</f>
        <v>#N/A</v>
      </c>
      <c r="E16" s="527"/>
      <c r="F16" s="527"/>
      <c r="G16" s="527"/>
      <c r="H16" s="425" t="s">
        <v>18</v>
      </c>
      <c r="I16" s="527" t="e">
        <f>VLOOKUP($BE$5,source_honoraires!$E$10:$V$351,source_honoraires!$L$6,FALSE)</f>
        <v>#N/A</v>
      </c>
      <c r="J16" s="527"/>
      <c r="K16" s="433"/>
      <c r="L16" s="425" t="s">
        <v>15</v>
      </c>
      <c r="M16" s="425"/>
      <c r="N16" s="527" t="e">
        <f>VLOOKUP($BE$5,source_honoraires!$E$10:$V$351,source_honoraires!$M$6,FALSE)</f>
        <v>#N/A</v>
      </c>
      <c r="O16" s="527"/>
      <c r="P16" s="527"/>
      <c r="Q16" s="527"/>
      <c r="R16" s="527"/>
      <c r="S16" s="527"/>
      <c r="T16" s="527"/>
      <c r="U16" s="59"/>
      <c r="V16" s="57"/>
      <c r="W16" s="58" t="s">
        <v>120</v>
      </c>
      <c r="X16" s="58"/>
      <c r="Y16" s="58"/>
      <c r="Z16" s="58"/>
      <c r="AA16" s="58"/>
      <c r="AB16" s="58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9"/>
    </row>
    <row r="17" spans="1:62" ht="2.25" customHeight="1" x14ac:dyDescent="0.15">
      <c r="A17" s="57"/>
      <c r="B17" s="425"/>
      <c r="C17" s="426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59"/>
      <c r="V17" s="57"/>
      <c r="W17" s="58"/>
      <c r="X17" s="58"/>
      <c r="Y17" s="58"/>
      <c r="Z17" s="58"/>
      <c r="AA17" s="58"/>
      <c r="AB17" s="58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59"/>
    </row>
    <row r="18" spans="1:62" x14ac:dyDescent="0.15">
      <c r="A18" s="57"/>
      <c r="B18" s="425" t="s">
        <v>161</v>
      </c>
      <c r="C18" s="426"/>
      <c r="D18" s="425"/>
      <c r="E18" s="425"/>
      <c r="F18" s="425"/>
      <c r="G18" s="425"/>
      <c r="H18" s="527"/>
      <c r="I18" s="527"/>
      <c r="J18" s="527"/>
      <c r="K18" s="527"/>
      <c r="L18" s="527"/>
      <c r="M18" s="527"/>
      <c r="N18" s="425" t="s">
        <v>115</v>
      </c>
      <c r="O18" s="426"/>
      <c r="P18" s="425"/>
      <c r="Q18" s="425"/>
      <c r="R18" s="425"/>
      <c r="S18" s="528"/>
      <c r="T18" s="528"/>
      <c r="U18" s="59"/>
      <c r="V18" s="57"/>
      <c r="W18" s="58" t="s">
        <v>123</v>
      </c>
      <c r="X18" s="58"/>
      <c r="Y18" s="58"/>
      <c r="Z18" s="58"/>
      <c r="AA18" s="58"/>
      <c r="AB18" s="58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9"/>
    </row>
    <row r="19" spans="1:62" ht="2.25" customHeight="1" x14ac:dyDescent="0.15">
      <c r="A19" s="57"/>
      <c r="B19" s="425"/>
      <c r="C19" s="426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59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</row>
    <row r="20" spans="1:62" x14ac:dyDescent="0.15">
      <c r="A20" s="57"/>
      <c r="B20" s="425" t="s">
        <v>116</v>
      </c>
      <c r="C20" s="426"/>
      <c r="D20" s="425"/>
      <c r="E20" s="425"/>
      <c r="F20" s="425"/>
      <c r="G20" s="425"/>
      <c r="H20" s="425"/>
      <c r="I20" s="425" t="s">
        <v>27</v>
      </c>
      <c r="J20" s="434" t="e">
        <f>IF(VLOOKUP($BE$5,source_honoraires!$E$10:$V$351,source_honoraires!$O$6,FALSE)&lt;10,"0"&amp;VLOOKUP($BE$5,source_honoraires!$E$10:$V$351,source_honoraires!$O$6,FALSE),VLOOKUP($BE$5,source_honoraires!$E$10:$V$351,source_honoraires!$O$6,FALSE))</f>
        <v>#N/A</v>
      </c>
      <c r="K20" s="435" t="e">
        <f>IF(VLOOKUP($BE$5,source_honoraires!$E$10:$V$351,source_honoraires!$P$6,FALSE)&lt;10,"0"&amp;VLOOKUP($BE$5,source_honoraires!$E$10:$V$351,source_honoraires!$P$6,FALSE),VLOOKUP($BE$5,source_honoraires!$E$10:$V$351,source_honoraires!$P$6,FALSE))</f>
        <v>#N/A</v>
      </c>
      <c r="L20" s="430" t="s">
        <v>117</v>
      </c>
      <c r="M20" s="434" t="e">
        <f>VLOOKUP($BE$5,source_honoraires!$E$10:$V$351,source_honoraires!$Q$6,FALSE)</f>
        <v>#N/A</v>
      </c>
      <c r="N20" s="435" t="e">
        <f>VLOOKUP($BE$5,source_honoraires!$E$10:$V$351,source_honoraires!$R$6,FALSE)</f>
        <v>#N/A</v>
      </c>
      <c r="O20" s="436" t="s">
        <v>66</v>
      </c>
      <c r="P20" s="425"/>
      <c r="Q20" s="425"/>
      <c r="R20" s="425"/>
      <c r="S20" s="425"/>
      <c r="T20" s="425"/>
      <c r="U20" s="59"/>
      <c r="V20" s="57"/>
      <c r="W20" s="58" t="s">
        <v>8</v>
      </c>
      <c r="X20" s="529"/>
      <c r="Y20" s="529"/>
      <c r="Z20" s="529"/>
      <c r="AA20" s="529"/>
      <c r="AB20" s="529"/>
      <c r="AC20" s="58" t="s">
        <v>18</v>
      </c>
      <c r="AD20" s="526"/>
      <c r="AE20" s="526"/>
      <c r="AF20" s="526"/>
      <c r="AG20" s="526"/>
      <c r="AH20" s="526"/>
      <c r="AI20" s="58" t="s">
        <v>15</v>
      </c>
      <c r="AJ20" s="58"/>
      <c r="AK20" s="526"/>
      <c r="AL20" s="526"/>
      <c r="AM20" s="526"/>
      <c r="AN20" s="526"/>
      <c r="AO20" s="526"/>
      <c r="AP20" s="526"/>
      <c r="AQ20" s="526"/>
      <c r="AR20" s="526"/>
      <c r="AS20" s="59"/>
    </row>
    <row r="21" spans="1:62" ht="5.25" customHeight="1" x14ac:dyDescent="0.15">
      <c r="A21" s="60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62"/>
      <c r="V21" s="60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2"/>
    </row>
    <row r="23" spans="1:62" s="53" customFormat="1" ht="15" customHeight="1" x14ac:dyDescent="0.15">
      <c r="A23" s="530" t="s">
        <v>119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64"/>
      <c r="W23" s="64"/>
      <c r="X23" s="64"/>
      <c r="Y23" s="64"/>
      <c r="Z23" s="64"/>
      <c r="AA23" s="64"/>
      <c r="AB23" s="64"/>
      <c r="AC23" s="64"/>
      <c r="AD23" s="64"/>
      <c r="AE23" s="532" t="s">
        <v>12</v>
      </c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4"/>
      <c r="BF23" s="350"/>
      <c r="BJ23" s="350"/>
    </row>
    <row r="24" spans="1:62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32" t="s">
        <v>22</v>
      </c>
      <c r="AF24" s="533"/>
      <c r="AG24" s="533"/>
      <c r="AH24" s="533"/>
      <c r="AI24" s="533"/>
      <c r="AJ24" s="533"/>
      <c r="AK24" s="534"/>
      <c r="AL24" s="532" t="s">
        <v>23</v>
      </c>
      <c r="AM24" s="533"/>
      <c r="AN24" s="533"/>
      <c r="AO24" s="533"/>
      <c r="AP24" s="533"/>
      <c r="AQ24" s="533"/>
      <c r="AR24" s="533"/>
      <c r="AS24" s="534"/>
    </row>
    <row r="25" spans="1:62" ht="20.25" customHeight="1" x14ac:dyDescent="0.15">
      <c r="A25" s="57"/>
      <c r="B25" s="70" t="s">
        <v>124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</row>
    <row r="26" spans="1:62" ht="15" x14ac:dyDescent="0.15">
      <c r="A26" s="57"/>
      <c r="B26" s="70" t="s">
        <v>125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</row>
    <row r="27" spans="1:62" x14ac:dyDescent="0.15">
      <c r="A27" s="57"/>
      <c r="B27" s="71" t="s">
        <v>126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36"/>
      <c r="AF27" s="537"/>
      <c r="AG27" s="537"/>
      <c r="AH27" s="537"/>
      <c r="AI27" s="537"/>
      <c r="AJ27" s="537"/>
      <c r="AK27" s="538"/>
      <c r="AL27" s="536"/>
      <c r="AM27" s="537"/>
      <c r="AN27" s="537"/>
      <c r="AO27" s="537"/>
      <c r="AP27" s="537"/>
      <c r="AQ27" s="537"/>
      <c r="AR27" s="537"/>
      <c r="AS27" s="538"/>
    </row>
    <row r="28" spans="1:62" x14ac:dyDescent="0.15">
      <c r="A28" s="57"/>
      <c r="B28" s="71" t="s">
        <v>127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39"/>
      <c r="AF28" s="540"/>
      <c r="AG28" s="540"/>
      <c r="AH28" s="540"/>
      <c r="AI28" s="540"/>
      <c r="AJ28" s="540"/>
      <c r="AK28" s="541"/>
      <c r="AL28" s="539"/>
      <c r="AM28" s="540"/>
      <c r="AN28" s="540"/>
      <c r="AO28" s="540"/>
      <c r="AP28" s="540"/>
      <c r="AQ28" s="540"/>
      <c r="AR28" s="540"/>
      <c r="AS28" s="541"/>
    </row>
    <row r="29" spans="1:62" x14ac:dyDescent="0.15">
      <c r="A29" s="57"/>
      <c r="B29" s="71" t="s">
        <v>142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39"/>
      <c r="AF29" s="540"/>
      <c r="AG29" s="540"/>
      <c r="AH29" s="540"/>
      <c r="AI29" s="540"/>
      <c r="AJ29" s="540"/>
      <c r="AK29" s="541"/>
      <c r="AL29" s="539"/>
      <c r="AM29" s="540"/>
      <c r="AN29" s="540"/>
      <c r="AO29" s="540"/>
      <c r="AP29" s="540"/>
      <c r="AQ29" s="540"/>
      <c r="AR29" s="540"/>
      <c r="AS29" s="541"/>
    </row>
    <row r="30" spans="1:62" ht="7.5" customHeight="1" x14ac:dyDescent="0.15">
      <c r="A30" s="57"/>
      <c r="B30" s="58"/>
      <c r="C30" s="7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42"/>
      <c r="AF30" s="543"/>
      <c r="AG30" s="543"/>
      <c r="AH30" s="543"/>
      <c r="AI30" s="543"/>
      <c r="AJ30" s="543"/>
      <c r="AK30" s="544"/>
      <c r="AL30" s="542"/>
      <c r="AM30" s="543"/>
      <c r="AN30" s="543"/>
      <c r="AO30" s="543"/>
      <c r="AP30" s="543"/>
      <c r="AQ30" s="543"/>
      <c r="AR30" s="543"/>
      <c r="AS30" s="544"/>
    </row>
    <row r="31" spans="1:62" s="51" customFormat="1" ht="15" x14ac:dyDescent="0.15">
      <c r="A31" s="72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110" t="s">
        <v>179</v>
      </c>
      <c r="Q31" s="111" t="str">
        <f>RIGHT(Z6,2)</f>
        <v>0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BF31" s="352"/>
      <c r="BJ31" s="352"/>
    </row>
    <row r="32" spans="1:62" s="52" customFormat="1" ht="15" x14ac:dyDescent="0.1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 t="s">
        <v>136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546"/>
      <c r="AF32" s="546"/>
      <c r="AG32" s="546"/>
      <c r="AH32" s="546"/>
      <c r="AI32" s="546"/>
      <c r="AJ32" s="546"/>
      <c r="AK32" s="546"/>
      <c r="AL32" s="546"/>
      <c r="AM32" s="546"/>
      <c r="AN32" s="546"/>
      <c r="AO32" s="546"/>
      <c r="AP32" s="546"/>
      <c r="AQ32" s="546"/>
      <c r="AR32" s="546"/>
      <c r="AS32" s="546"/>
      <c r="BF32" s="353"/>
      <c r="BJ32" s="353"/>
    </row>
    <row r="33" spans="1:62" s="51" customFormat="1" ht="15" x14ac:dyDescent="0.15">
      <c r="A33" s="72"/>
      <c r="B33" s="70"/>
      <c r="C33" s="70"/>
      <c r="D33" s="70" t="s">
        <v>132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BF33" s="352"/>
      <c r="BJ33" s="352"/>
    </row>
    <row r="34" spans="1:62" s="51" customFormat="1" ht="15" x14ac:dyDescent="0.15">
      <c r="A34" s="72"/>
      <c r="B34" s="70"/>
      <c r="C34" s="70"/>
      <c r="D34" s="70"/>
      <c r="E34" s="70"/>
      <c r="F34" s="70"/>
      <c r="G34" s="70"/>
      <c r="H34" s="66" t="s">
        <v>128</v>
      </c>
      <c r="I34" s="70" t="s">
        <v>16</v>
      </c>
      <c r="J34" s="70"/>
      <c r="K34" s="70"/>
      <c r="L34" s="70"/>
      <c r="M34" s="70"/>
      <c r="N34" s="70"/>
      <c r="O34" s="70"/>
      <c r="P34" s="70"/>
      <c r="Q34" s="70"/>
      <c r="R34" s="549">
        <v>0.06</v>
      </c>
      <c r="S34" s="549"/>
      <c r="T34" s="70" t="s">
        <v>131</v>
      </c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535"/>
      <c r="AF34" s="535"/>
      <c r="AG34" s="535"/>
      <c r="AH34" s="535"/>
      <c r="AI34" s="535"/>
      <c r="AJ34" s="535"/>
      <c r="AK34" s="535"/>
      <c r="AL34" s="550"/>
      <c r="AM34" s="551"/>
      <c r="AN34" s="551"/>
      <c r="AO34" s="551"/>
      <c r="AP34" s="551"/>
      <c r="AQ34" s="551"/>
      <c r="AR34" s="551"/>
      <c r="AS34" s="552"/>
      <c r="BF34" s="352"/>
      <c r="BJ34" s="352"/>
    </row>
    <row r="35" spans="1:62" s="51" customFormat="1" ht="15" x14ac:dyDescent="0.15">
      <c r="A35" s="72"/>
      <c r="B35" s="70"/>
      <c r="C35" s="70"/>
      <c r="D35" s="70"/>
      <c r="E35" s="70"/>
      <c r="F35" s="70"/>
      <c r="G35" s="70"/>
      <c r="H35" s="66" t="s">
        <v>128</v>
      </c>
      <c r="I35" s="70" t="s">
        <v>129</v>
      </c>
      <c r="J35" s="70"/>
      <c r="K35" s="70"/>
      <c r="L35" s="70"/>
      <c r="M35" s="70"/>
      <c r="N35" s="70"/>
      <c r="O35" s="70"/>
      <c r="P35" s="70"/>
      <c r="Q35" s="70"/>
      <c r="R35" s="549">
        <v>0.05</v>
      </c>
      <c r="S35" s="549"/>
      <c r="T35" s="70" t="s">
        <v>131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535"/>
      <c r="AF35" s="535"/>
      <c r="AG35" s="535"/>
      <c r="AH35" s="535"/>
      <c r="AI35" s="535"/>
      <c r="AJ35" s="535"/>
      <c r="AK35" s="535"/>
      <c r="AL35" s="553"/>
      <c r="AM35" s="547"/>
      <c r="AN35" s="547"/>
      <c r="AO35" s="547"/>
      <c r="AP35" s="547"/>
      <c r="AQ35" s="547"/>
      <c r="AR35" s="547"/>
      <c r="AS35" s="548"/>
      <c r="BF35" s="352"/>
      <c r="BJ35" s="352"/>
    </row>
    <row r="36" spans="1:62" s="51" customFormat="1" ht="15" x14ac:dyDescent="0.15">
      <c r="A36" s="72"/>
      <c r="B36" s="70"/>
      <c r="C36" s="70"/>
      <c r="D36" s="70"/>
      <c r="E36" s="70"/>
      <c r="F36" s="70"/>
      <c r="G36" s="70"/>
      <c r="H36" s="66" t="s">
        <v>128</v>
      </c>
      <c r="I36" s="70" t="s">
        <v>17</v>
      </c>
      <c r="J36" s="70"/>
      <c r="K36" s="70"/>
      <c r="L36" s="70"/>
      <c r="M36" s="70"/>
      <c r="N36" s="70"/>
      <c r="O36" s="70"/>
      <c r="P36" s="70"/>
      <c r="Q36" s="70"/>
      <c r="R36" s="549">
        <v>0.05</v>
      </c>
      <c r="S36" s="549"/>
      <c r="T36" s="70" t="s">
        <v>131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535"/>
      <c r="AF36" s="535"/>
      <c r="AG36" s="535"/>
      <c r="AH36" s="535"/>
      <c r="AI36" s="535"/>
      <c r="AJ36" s="535"/>
      <c r="AK36" s="535"/>
      <c r="AL36" s="553"/>
      <c r="AM36" s="547"/>
      <c r="AN36" s="547"/>
      <c r="AO36" s="547"/>
      <c r="AP36" s="547"/>
      <c r="AQ36" s="547"/>
      <c r="AR36" s="547"/>
      <c r="AS36" s="548"/>
      <c r="BF36" s="352"/>
      <c r="BJ36" s="352"/>
    </row>
    <row r="37" spans="1:62" s="51" customFormat="1" ht="15" x14ac:dyDescent="0.15">
      <c r="A37" s="72"/>
      <c r="B37" s="70"/>
      <c r="C37" s="70"/>
      <c r="D37" s="70"/>
      <c r="E37" s="70"/>
      <c r="F37" s="70"/>
      <c r="G37" s="70"/>
      <c r="H37" s="66" t="s">
        <v>128</v>
      </c>
      <c r="I37" s="70" t="s">
        <v>130</v>
      </c>
      <c r="J37" s="70"/>
      <c r="K37" s="70"/>
      <c r="L37" s="70"/>
      <c r="M37" s="70"/>
      <c r="N37" s="70"/>
      <c r="O37" s="70"/>
      <c r="P37" s="70"/>
      <c r="Q37" s="70"/>
      <c r="R37" s="549">
        <v>0.25</v>
      </c>
      <c r="S37" s="549"/>
      <c r="T37" s="70" t="s">
        <v>131</v>
      </c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535"/>
      <c r="AF37" s="535"/>
      <c r="AG37" s="535"/>
      <c r="AH37" s="535"/>
      <c r="AI37" s="535"/>
      <c r="AJ37" s="535"/>
      <c r="AK37" s="535"/>
      <c r="AL37" s="553"/>
      <c r="AM37" s="547"/>
      <c r="AN37" s="547"/>
      <c r="AO37" s="547"/>
      <c r="AP37" s="547"/>
      <c r="AQ37" s="547"/>
      <c r="AR37" s="547"/>
      <c r="AS37" s="548"/>
      <c r="BF37" s="352"/>
      <c r="BJ37" s="352"/>
    </row>
    <row r="38" spans="1:62" s="51" customFormat="1" ht="15" x14ac:dyDescent="0.15">
      <c r="A38" s="72"/>
      <c r="B38" s="70"/>
      <c r="C38" s="70"/>
      <c r="D38" s="70"/>
      <c r="E38" s="70"/>
      <c r="F38" s="70"/>
      <c r="G38" s="70"/>
      <c r="H38" s="70"/>
      <c r="I38" s="58" t="s">
        <v>133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535"/>
      <c r="AF38" s="535"/>
      <c r="AG38" s="535"/>
      <c r="AH38" s="535"/>
      <c r="AI38" s="535"/>
      <c r="AJ38" s="535"/>
      <c r="AK38" s="535"/>
      <c r="AL38" s="553"/>
      <c r="AM38" s="547"/>
      <c r="AN38" s="547"/>
      <c r="AO38" s="547"/>
      <c r="AP38" s="547"/>
      <c r="AQ38" s="547"/>
      <c r="AR38" s="547"/>
      <c r="AS38" s="548"/>
      <c r="BF38" s="352"/>
      <c r="BJ38" s="352"/>
    </row>
    <row r="39" spans="1:62" s="51" customFormat="1" ht="15" x14ac:dyDescent="0.15">
      <c r="A39" s="72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535"/>
      <c r="AF39" s="535"/>
      <c r="AG39" s="535"/>
      <c r="AH39" s="535"/>
      <c r="AI39" s="535"/>
      <c r="AJ39" s="535"/>
      <c r="AK39" s="535"/>
      <c r="AL39" s="553"/>
      <c r="AM39" s="547"/>
      <c r="AN39" s="547"/>
      <c r="AO39" s="547"/>
      <c r="AP39" s="547"/>
      <c r="AQ39" s="547"/>
      <c r="AR39" s="547"/>
      <c r="AS39" s="548"/>
      <c r="BF39" s="352"/>
      <c r="BJ39" s="352"/>
    </row>
    <row r="40" spans="1:62" s="51" customFormat="1" ht="15" x14ac:dyDescent="0.15">
      <c r="A40" s="72"/>
      <c r="B40" s="70"/>
      <c r="C40" s="70"/>
      <c r="D40" s="70" t="s">
        <v>134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5" t="s">
        <v>135</v>
      </c>
      <c r="AE40" s="535"/>
      <c r="AF40" s="535"/>
      <c r="AG40" s="535"/>
      <c r="AH40" s="535"/>
      <c r="AI40" s="535"/>
      <c r="AJ40" s="535"/>
      <c r="AK40" s="535"/>
      <c r="AL40" s="553"/>
      <c r="AM40" s="547"/>
      <c r="AN40" s="547"/>
      <c r="AO40" s="547"/>
      <c r="AP40" s="547"/>
      <c r="AQ40" s="547"/>
      <c r="AR40" s="547"/>
      <c r="AS40" s="548"/>
      <c r="BF40" s="352"/>
      <c r="BJ40" s="352"/>
    </row>
    <row r="41" spans="1:62" s="51" customFormat="1" ht="15" x14ac:dyDescent="0.15">
      <c r="A41" s="7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8"/>
      <c r="BF41" s="352"/>
      <c r="BJ41" s="352"/>
    </row>
    <row r="42" spans="1:62" s="51" customFormat="1" ht="16" thickBot="1" x14ac:dyDescent="0.2">
      <c r="A42" s="72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4" t="s">
        <v>137</v>
      </c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83"/>
      <c r="AF42" s="83"/>
      <c r="AG42" s="83"/>
      <c r="AH42" s="554">
        <f>SUM(AE32:AK40,AL32)</f>
        <v>0</v>
      </c>
      <c r="AI42" s="554"/>
      <c r="AJ42" s="554"/>
      <c r="AK42" s="554"/>
      <c r="AL42" s="554"/>
      <c r="AM42" s="554"/>
      <c r="AN42" s="554"/>
      <c r="AO42" s="554"/>
      <c r="AP42" s="83"/>
      <c r="AQ42" s="83"/>
      <c r="AR42" s="83"/>
      <c r="AS42" s="84"/>
      <c r="BF42" s="352"/>
      <c r="BJ42" s="352"/>
    </row>
    <row r="43" spans="1:62" s="51" customFormat="1" ht="16" thickTop="1" x14ac:dyDescent="0.15">
      <c r="A43" s="72"/>
      <c r="B43" s="70"/>
      <c r="C43" s="70"/>
      <c r="D43" s="70" t="s">
        <v>138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83"/>
      <c r="AF43" s="83"/>
      <c r="AG43" s="83"/>
      <c r="AH43" s="555"/>
      <c r="AI43" s="555"/>
      <c r="AJ43" s="555"/>
      <c r="AK43" s="555"/>
      <c r="AL43" s="555"/>
      <c r="AM43" s="555"/>
      <c r="AN43" s="555"/>
      <c r="AO43" s="555"/>
      <c r="AP43" s="83"/>
      <c r="AQ43" s="83"/>
      <c r="AR43" s="83"/>
      <c r="AS43" s="84"/>
      <c r="BF43" s="352"/>
      <c r="BJ43" s="352"/>
    </row>
    <row r="44" spans="1:62" s="51" customFormat="1" ht="16" thickBot="1" x14ac:dyDescent="0.2">
      <c r="A44" s="72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7" t="s">
        <v>139</v>
      </c>
      <c r="AA44" s="70"/>
      <c r="AB44" s="70"/>
      <c r="AC44" s="70"/>
      <c r="AD44" s="70"/>
      <c r="AE44" s="83"/>
      <c r="AF44" s="83"/>
      <c r="AG44" s="83"/>
      <c r="AH44" s="554">
        <f>AH42-AH43</f>
        <v>0</v>
      </c>
      <c r="AI44" s="554"/>
      <c r="AJ44" s="554"/>
      <c r="AK44" s="554"/>
      <c r="AL44" s="554"/>
      <c r="AM44" s="554"/>
      <c r="AN44" s="554"/>
      <c r="AO44" s="554"/>
      <c r="AP44" s="83"/>
      <c r="AQ44" s="83"/>
      <c r="AR44" s="83"/>
      <c r="AS44" s="84"/>
      <c r="BF44" s="352"/>
      <c r="BJ44" s="352"/>
    </row>
    <row r="45" spans="1:62" s="51" customFormat="1" ht="16" thickTop="1" x14ac:dyDescent="0.15">
      <c r="A45" s="72"/>
      <c r="B45" s="70"/>
      <c r="C45" s="70"/>
      <c r="D45" s="70" t="s">
        <v>140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83"/>
      <c r="AF45" s="83"/>
      <c r="AG45" s="83"/>
      <c r="AH45" s="555"/>
      <c r="AI45" s="555"/>
      <c r="AJ45" s="555"/>
      <c r="AK45" s="555"/>
      <c r="AL45" s="555"/>
      <c r="AM45" s="555"/>
      <c r="AN45" s="555"/>
      <c r="AO45" s="555"/>
      <c r="AP45" s="83"/>
      <c r="AQ45" s="83"/>
      <c r="AR45" s="83"/>
      <c r="AS45" s="84"/>
      <c r="BF45" s="352"/>
      <c r="BJ45" s="352"/>
    </row>
    <row r="46" spans="1:62" s="51" customFormat="1" ht="8.25" customHeight="1" x14ac:dyDescent="0.15">
      <c r="A46" s="7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66"/>
      <c r="AI46" s="66"/>
      <c r="AJ46" s="66"/>
      <c r="AK46" s="66"/>
      <c r="AL46" s="66"/>
      <c r="AM46" s="66"/>
      <c r="AN46" s="66"/>
      <c r="AO46" s="66"/>
      <c r="AP46" s="70"/>
      <c r="AQ46" s="70"/>
      <c r="AR46" s="70"/>
      <c r="AS46" s="76"/>
      <c r="BF46" s="352"/>
      <c r="BJ46" s="352"/>
    </row>
    <row r="47" spans="1:62" s="51" customFormat="1" ht="15" x14ac:dyDescent="0.15">
      <c r="A47" s="67"/>
      <c r="B47" s="78" t="s">
        <v>141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9"/>
      <c r="BF47" s="352"/>
      <c r="BJ47" s="352"/>
    </row>
    <row r="48" spans="1:62" s="51" customFormat="1" ht="15" x14ac:dyDescent="0.15">
      <c r="BF48" s="352"/>
      <c r="BJ48" s="352"/>
    </row>
    <row r="49" spans="1:62" s="51" customFormat="1" ht="36.75" customHeight="1" x14ac:dyDescent="0.15">
      <c r="A49" s="556" t="s">
        <v>145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8"/>
      <c r="AE49" s="559" t="s">
        <v>144</v>
      </c>
      <c r="AF49" s="560"/>
      <c r="AG49" s="560"/>
      <c r="AH49" s="560"/>
      <c r="AI49" s="560"/>
      <c r="AJ49" s="560"/>
      <c r="AK49" s="561"/>
      <c r="AL49" s="559" t="s">
        <v>143</v>
      </c>
      <c r="AM49" s="560"/>
      <c r="AN49" s="560"/>
      <c r="AO49" s="560"/>
      <c r="AP49" s="560"/>
      <c r="AQ49" s="560"/>
      <c r="AR49" s="560"/>
      <c r="AS49" s="561"/>
      <c r="BF49" s="352"/>
      <c r="BJ49" s="352"/>
    </row>
    <row r="50" spans="1:62" x14ac:dyDescent="0.15">
      <c r="A50" s="578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80"/>
      <c r="AE50" s="569" t="s">
        <v>206</v>
      </c>
      <c r="AF50" s="570"/>
      <c r="AG50" s="570"/>
      <c r="AH50" s="570"/>
      <c r="AI50" s="570"/>
      <c r="AJ50" s="570"/>
      <c r="AK50" s="571"/>
      <c r="AL50" s="572"/>
      <c r="AM50" s="573"/>
      <c r="AN50" s="573"/>
      <c r="AO50" s="573"/>
      <c r="AP50" s="573"/>
      <c r="AQ50" s="573"/>
      <c r="AR50" s="573"/>
      <c r="AS50" s="574"/>
    </row>
    <row r="51" spans="1:62" x14ac:dyDescent="0.15">
      <c r="A51" s="581"/>
      <c r="B51" s="582"/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3"/>
      <c r="AE51" s="569" t="s">
        <v>207</v>
      </c>
      <c r="AF51" s="570"/>
      <c r="AG51" s="570"/>
      <c r="AH51" s="570"/>
      <c r="AI51" s="570"/>
      <c r="AJ51" s="570"/>
      <c r="AK51" s="571"/>
      <c r="AL51" s="575"/>
      <c r="AM51" s="576"/>
      <c r="AN51" s="576"/>
      <c r="AO51" s="576"/>
      <c r="AP51" s="576"/>
      <c r="AQ51" s="576"/>
      <c r="AR51" s="576"/>
      <c r="AS51" s="577"/>
    </row>
    <row r="52" spans="1:62" x14ac:dyDescent="0.15">
      <c r="A52" s="581"/>
      <c r="B52" s="582"/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  <c r="AA52" s="582"/>
      <c r="AB52" s="582"/>
      <c r="AC52" s="582"/>
      <c r="AD52" s="583"/>
      <c r="AE52" s="569" t="s">
        <v>209</v>
      </c>
      <c r="AF52" s="570"/>
      <c r="AG52" s="570"/>
      <c r="AH52" s="570"/>
      <c r="AI52" s="570"/>
      <c r="AJ52" s="570"/>
      <c r="AK52" s="571"/>
      <c r="AL52" s="575"/>
      <c r="AM52" s="576"/>
      <c r="AN52" s="576"/>
      <c r="AO52" s="576"/>
      <c r="AP52" s="576"/>
      <c r="AQ52" s="576"/>
      <c r="AR52" s="576"/>
      <c r="AS52" s="577"/>
    </row>
    <row r="53" spans="1:62" x14ac:dyDescent="0.15">
      <c r="A53" s="581"/>
      <c r="B53" s="582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3"/>
      <c r="AE53" s="484" t="s">
        <v>208</v>
      </c>
      <c r="AF53" s="485"/>
      <c r="AG53" s="485"/>
      <c r="AH53" s="485"/>
      <c r="AI53" s="485"/>
      <c r="AJ53" s="485"/>
      <c r="AK53" s="486"/>
      <c r="AL53" s="575"/>
      <c r="AM53" s="576"/>
      <c r="AN53" s="576"/>
      <c r="AO53" s="576"/>
      <c r="AP53" s="576"/>
      <c r="AQ53" s="576"/>
      <c r="AR53" s="576"/>
      <c r="AS53" s="577"/>
    </row>
    <row r="54" spans="1:62" ht="15" x14ac:dyDescent="0.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79" t="s">
        <v>136</v>
      </c>
      <c r="U54" s="61"/>
      <c r="V54" s="61"/>
      <c r="W54" s="61"/>
      <c r="X54" s="61"/>
      <c r="Y54" s="61"/>
      <c r="Z54" s="61"/>
      <c r="AA54" s="61"/>
      <c r="AB54" s="61"/>
      <c r="AC54" s="61"/>
      <c r="AD54" s="62"/>
      <c r="AE54" s="562"/>
      <c r="AF54" s="562"/>
      <c r="AG54" s="562"/>
      <c r="AH54" s="562"/>
      <c r="AI54" s="562"/>
      <c r="AJ54" s="562"/>
      <c r="AK54" s="563"/>
      <c r="AL54" s="564">
        <f>SUM(AL50:AS53)</f>
        <v>0</v>
      </c>
      <c r="AM54" s="565"/>
      <c r="AN54" s="565"/>
      <c r="AO54" s="565"/>
      <c r="AP54" s="565"/>
      <c r="AQ54" s="565"/>
      <c r="AR54" s="565"/>
      <c r="AS54" s="565"/>
    </row>
    <row r="55" spans="1:62" x14ac:dyDescent="0.15">
      <c r="T55" s="58"/>
      <c r="U55" s="58"/>
      <c r="V55" s="58"/>
      <c r="W55" s="58"/>
    </row>
    <row r="56" spans="1:62" ht="15" x14ac:dyDescent="0.15">
      <c r="A56" s="566" t="s">
        <v>146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8"/>
    </row>
    <row r="57" spans="1:62" ht="31.5" customHeight="1" x14ac:dyDescent="0.15">
      <c r="A57" s="80"/>
      <c r="B57" s="482" t="s">
        <v>147</v>
      </c>
      <c r="C57" s="584" t="s">
        <v>160</v>
      </c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5"/>
      <c r="AE57" s="590">
        <f>IFERROR(VLOOKUP(AT57,source_honoraires!$D$10:$V$158,source_honoraires!$T$7,FALSE),0)</f>
        <v>0</v>
      </c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90"/>
      <c r="AS57" s="590"/>
      <c r="AT57" s="2" t="str">
        <f>$BE$5&amp;"A"</f>
        <v>A</v>
      </c>
    </row>
    <row r="58" spans="1:62" ht="31.5" customHeight="1" x14ac:dyDescent="0.15">
      <c r="A58" s="80"/>
      <c r="B58" s="482" t="s">
        <v>148</v>
      </c>
      <c r="C58" s="584" t="s">
        <v>149</v>
      </c>
      <c r="D58" s="584"/>
      <c r="E58" s="584"/>
      <c r="F58" s="584"/>
      <c r="G58" s="584"/>
      <c r="H58" s="584"/>
      <c r="I58" s="584"/>
      <c r="J58" s="584"/>
      <c r="K58" s="584"/>
      <c r="L58" s="584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584"/>
      <c r="AD58" s="483"/>
      <c r="AE58" s="590">
        <f>IFERROR(VLOOKUP(AT58,source_honoraires!$D$10:$V$158,source_honoraires!$T$7,FALSE),0)</f>
        <v>0</v>
      </c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90"/>
      <c r="AS58" s="590"/>
      <c r="AT58" s="2" t="str">
        <f>$BE$5&amp;"B"</f>
        <v>B</v>
      </c>
    </row>
    <row r="59" spans="1:62" ht="31.5" customHeight="1" x14ac:dyDescent="0.15">
      <c r="A59" s="80"/>
      <c r="B59" s="482" t="s">
        <v>150</v>
      </c>
      <c r="C59" s="591" t="s">
        <v>151</v>
      </c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3"/>
      <c r="AE59" s="590" t="e">
        <f>VLOOKUP($BE$5,source_honoraires!$E$10:$X$351,source_honoraires!$X$6,FALSE)</f>
        <v>#N/A</v>
      </c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90"/>
      <c r="AS59" s="590"/>
      <c r="AT59" s="2" t="str">
        <f>$BE$5&amp;"C"</f>
        <v>C</v>
      </c>
    </row>
    <row r="61" spans="1:62" ht="2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6"/>
    </row>
    <row r="62" spans="1:62" x14ac:dyDescent="0.15">
      <c r="A62" s="57"/>
      <c r="B62" s="58" t="s">
        <v>152</v>
      </c>
      <c r="C62" s="58"/>
      <c r="D62" s="58"/>
      <c r="E62" s="58"/>
      <c r="F62" s="58"/>
      <c r="G62" s="58"/>
      <c r="H62" s="58"/>
      <c r="I62" s="589">
        <f>paramètres!B12</f>
        <v>0</v>
      </c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9"/>
    </row>
    <row r="63" spans="1:62" ht="2.25" customHeight="1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9"/>
    </row>
    <row r="64" spans="1:62" x14ac:dyDescent="0.15">
      <c r="A64" s="57"/>
      <c r="B64" s="58" t="s">
        <v>153</v>
      </c>
      <c r="C64" s="58"/>
      <c r="D64" s="58"/>
      <c r="E64" s="58"/>
      <c r="F64" s="58"/>
      <c r="G64" s="343" t="str">
        <f>MID(paramètres!B18,1,1)</f>
        <v/>
      </c>
      <c r="H64" s="344" t="str">
        <f>MID(paramètres!B18,2,1)</f>
        <v/>
      </c>
      <c r="I64" s="344" t="str">
        <f>MID(paramètres!B18,3,1)</f>
        <v/>
      </c>
      <c r="J64" s="344" t="str">
        <f>MID(paramètres!B18,4,1)</f>
        <v/>
      </c>
      <c r="K64" s="344" t="str">
        <f>MID(paramètres!B18,5,1)</f>
        <v/>
      </c>
      <c r="L64" s="345" t="str">
        <f>MID(paramètres!B18,6,1)</f>
        <v/>
      </c>
      <c r="M64" s="346"/>
      <c r="N64" s="344" t="str">
        <f>RIGHT(paramètres!B18,1)</f>
        <v/>
      </c>
      <c r="O64" s="58"/>
      <c r="P64" s="58"/>
      <c r="Q64" s="58"/>
      <c r="R64" s="58"/>
      <c r="S64" s="58"/>
      <c r="T64" s="58"/>
      <c r="U64" s="58"/>
      <c r="V64" s="58"/>
      <c r="W64" s="58"/>
      <c r="X64" s="58" t="s">
        <v>155</v>
      </c>
      <c r="Y64" s="58"/>
      <c r="Z64" s="58"/>
      <c r="AA64" s="589">
        <f>paramètres!B30</f>
        <v>0</v>
      </c>
      <c r="AB64" s="589"/>
      <c r="AC64" s="589"/>
      <c r="AD64" s="589"/>
      <c r="AE64" s="589"/>
      <c r="AF64" s="589"/>
      <c r="AG64" s="589"/>
      <c r="AH64" s="589"/>
      <c r="AI64" s="589"/>
      <c r="AJ64" s="58"/>
      <c r="AK64" s="58"/>
      <c r="AL64" s="58"/>
      <c r="AM64" s="58"/>
      <c r="AN64" s="58"/>
      <c r="AO64" s="58"/>
      <c r="AP64" s="58"/>
      <c r="AQ64" s="58"/>
      <c r="AR64" s="58"/>
      <c r="AS64" s="59"/>
    </row>
    <row r="65" spans="1:45" ht="2.25" customHeight="1" x14ac:dyDescent="0.1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347"/>
      <c r="AB65" s="347"/>
      <c r="AC65" s="347"/>
      <c r="AD65" s="347"/>
      <c r="AE65" s="347"/>
      <c r="AF65" s="347"/>
      <c r="AG65" s="347"/>
      <c r="AH65" s="347"/>
      <c r="AI65" s="347"/>
      <c r="AJ65" s="58"/>
      <c r="AK65" s="58"/>
      <c r="AL65" s="58"/>
      <c r="AM65" s="58"/>
      <c r="AN65" s="58"/>
      <c r="AO65" s="58"/>
      <c r="AP65" s="58"/>
      <c r="AQ65" s="58"/>
      <c r="AR65" s="58"/>
      <c r="AS65" s="59"/>
    </row>
    <row r="66" spans="1:45" x14ac:dyDescent="0.15">
      <c r="A66" s="57"/>
      <c r="B66" s="58" t="s">
        <v>157</v>
      </c>
      <c r="C66" s="58"/>
      <c r="D66" s="58"/>
      <c r="E66" s="58"/>
      <c r="F66" s="58"/>
      <c r="G66" s="588">
        <f>paramètres!B26</f>
        <v>0</v>
      </c>
      <c r="H66" s="588"/>
      <c r="I66" s="588"/>
      <c r="J66" s="346"/>
      <c r="K66" s="346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 t="s">
        <v>15</v>
      </c>
      <c r="Y66" s="58"/>
      <c r="Z66" s="58"/>
      <c r="AA66" s="589">
        <f>paramètres!B28</f>
        <v>0</v>
      </c>
      <c r="AB66" s="589"/>
      <c r="AC66" s="589"/>
      <c r="AD66" s="589"/>
      <c r="AE66" s="589"/>
      <c r="AF66" s="589"/>
      <c r="AG66" s="589"/>
      <c r="AH66" s="589"/>
      <c r="AI66" s="589"/>
      <c r="AJ66" s="58"/>
      <c r="AK66" s="58"/>
      <c r="AL66" s="58"/>
      <c r="AM66" s="58"/>
      <c r="AN66" s="58"/>
      <c r="AO66" s="58"/>
      <c r="AP66" s="58"/>
      <c r="AQ66" s="58"/>
      <c r="AR66" s="58"/>
      <c r="AS66" s="59"/>
    </row>
    <row r="67" spans="1:45" ht="2.25" customHeight="1" x14ac:dyDescent="0.15">
      <c r="A67" s="57"/>
      <c r="B67" s="58"/>
      <c r="C67" s="58"/>
      <c r="D67" s="58"/>
      <c r="E67" s="58"/>
      <c r="F67" s="58"/>
      <c r="G67" s="346"/>
      <c r="H67" s="346"/>
      <c r="I67" s="346"/>
      <c r="J67" s="346"/>
      <c r="K67" s="346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347"/>
      <c r="AB67" s="347"/>
      <c r="AC67" s="347"/>
      <c r="AD67" s="347"/>
      <c r="AE67" s="347"/>
      <c r="AF67" s="347"/>
      <c r="AG67" s="347"/>
      <c r="AH67" s="347"/>
      <c r="AI67" s="347"/>
      <c r="AJ67" s="58"/>
      <c r="AK67" s="58"/>
      <c r="AL67" s="58"/>
      <c r="AM67" s="58"/>
      <c r="AN67" s="58"/>
      <c r="AO67" s="58"/>
      <c r="AP67" s="58"/>
      <c r="AQ67" s="58"/>
      <c r="AR67" s="58"/>
      <c r="AS67" s="59"/>
    </row>
    <row r="68" spans="1:45" x14ac:dyDescent="0.15">
      <c r="A68" s="57"/>
      <c r="B68" s="58" t="s">
        <v>154</v>
      </c>
      <c r="C68" s="58"/>
      <c r="D68" s="58"/>
      <c r="E68" s="58"/>
      <c r="F68" s="58"/>
      <c r="G68" s="588">
        <f>paramètres!B32</f>
        <v>0</v>
      </c>
      <c r="H68" s="588"/>
      <c r="I68" s="588"/>
      <c r="J68" s="588"/>
      <c r="K68" s="58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 t="s">
        <v>156</v>
      </c>
      <c r="Y68" s="58"/>
      <c r="Z68" s="58"/>
      <c r="AA68" s="589">
        <f>paramètres!B34</f>
        <v>0</v>
      </c>
      <c r="AB68" s="589"/>
      <c r="AC68" s="589"/>
      <c r="AD68" s="589"/>
      <c r="AE68" s="589"/>
      <c r="AF68" s="589"/>
      <c r="AG68" s="589"/>
      <c r="AH68" s="589"/>
      <c r="AI68" s="589"/>
      <c r="AJ68" s="58"/>
      <c r="AK68" s="58"/>
      <c r="AL68" s="58"/>
      <c r="AM68" s="58"/>
      <c r="AN68" s="58"/>
      <c r="AO68" s="58"/>
      <c r="AP68" s="58"/>
      <c r="AQ68" s="58"/>
      <c r="AR68" s="58"/>
      <c r="AS68" s="59"/>
    </row>
    <row r="69" spans="1:45" ht="2.25" customHeight="1" x14ac:dyDescent="0.1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2"/>
    </row>
    <row r="70" spans="1:45" ht="2.25" customHeight="1" x14ac:dyDescent="0.15"/>
    <row r="71" spans="1:45" x14ac:dyDescent="0.15">
      <c r="V71" s="2" t="s">
        <v>174</v>
      </c>
      <c r="X71" s="586">
        <f>paramètres!B28</f>
        <v>0</v>
      </c>
      <c r="Y71" s="586"/>
      <c r="Z71" s="586"/>
      <c r="AA71" s="586"/>
      <c r="AB71" s="586"/>
      <c r="AC71" s="586"/>
      <c r="AE71" s="2" t="s">
        <v>175</v>
      </c>
      <c r="AF71" s="587" t="str">
        <f>IF(paramètres!B22&lt;&gt;"",paramètres!B22,"")</f>
        <v/>
      </c>
      <c r="AG71" s="587"/>
      <c r="AH71" s="587"/>
      <c r="AI71" s="587"/>
      <c r="AJ71" s="587"/>
      <c r="AK71" s="587"/>
    </row>
    <row r="73" spans="1:45" ht="15" x14ac:dyDescent="0.15">
      <c r="AC73" s="51" t="s">
        <v>158</v>
      </c>
    </row>
  </sheetData>
  <mergeCells count="89">
    <mergeCell ref="X71:AC71"/>
    <mergeCell ref="AF71:AK71"/>
    <mergeCell ref="I62:AE62"/>
    <mergeCell ref="AA64:AI64"/>
    <mergeCell ref="G66:I66"/>
    <mergeCell ref="AA66:AI66"/>
    <mergeCell ref="G68:K68"/>
    <mergeCell ref="AA68:AI68"/>
    <mergeCell ref="C59:AD59"/>
    <mergeCell ref="AE59:AS59"/>
    <mergeCell ref="A52:AD52"/>
    <mergeCell ref="AE52:AK52"/>
    <mergeCell ref="AL52:AS52"/>
    <mergeCell ref="A53:AD53"/>
    <mergeCell ref="AL53:AS53"/>
    <mergeCell ref="AE54:AK54"/>
    <mergeCell ref="AL54:AS54"/>
    <mergeCell ref="A56:AS56"/>
    <mergeCell ref="C57:AD57"/>
    <mergeCell ref="AE57:AS57"/>
    <mergeCell ref="C58:AC58"/>
    <mergeCell ref="AE58:AS58"/>
    <mergeCell ref="A50:AD50"/>
    <mergeCell ref="AE50:AK50"/>
    <mergeCell ref="AL50:AS50"/>
    <mergeCell ref="A51:AD51"/>
    <mergeCell ref="AE51:AK51"/>
    <mergeCell ref="AL51:AS51"/>
    <mergeCell ref="AH42:AO42"/>
    <mergeCell ref="AH43:AO43"/>
    <mergeCell ref="AH44:AO44"/>
    <mergeCell ref="AH45:AO45"/>
    <mergeCell ref="A49:AD49"/>
    <mergeCell ref="AE49:AK49"/>
    <mergeCell ref="AL49:AS49"/>
    <mergeCell ref="AL41:AS41"/>
    <mergeCell ref="AE33:AK33"/>
    <mergeCell ref="AL33:AS33"/>
    <mergeCell ref="R34:S34"/>
    <mergeCell ref="AE34:AK34"/>
    <mergeCell ref="AL34:AS40"/>
    <mergeCell ref="R35:S35"/>
    <mergeCell ref="AE35:AK35"/>
    <mergeCell ref="R36:S36"/>
    <mergeCell ref="AE36:AK36"/>
    <mergeCell ref="R37:S37"/>
    <mergeCell ref="AE37:AK37"/>
    <mergeCell ref="AE38:AK38"/>
    <mergeCell ref="AE39:AK39"/>
    <mergeCell ref="AE40:AK40"/>
    <mergeCell ref="AE41:AK41"/>
    <mergeCell ref="AE27:AK30"/>
    <mergeCell ref="AL27:AS30"/>
    <mergeCell ref="AE31:AK31"/>
    <mergeCell ref="AL31:AS31"/>
    <mergeCell ref="AE32:AK32"/>
    <mergeCell ref="AL32:AS32"/>
    <mergeCell ref="A23:U23"/>
    <mergeCell ref="AE23:AS23"/>
    <mergeCell ref="AE24:AK24"/>
    <mergeCell ref="AL24:AS24"/>
    <mergeCell ref="AE25:AK26"/>
    <mergeCell ref="AL25:AS26"/>
    <mergeCell ref="H18:M18"/>
    <mergeCell ref="S18:T18"/>
    <mergeCell ref="AC18:AR18"/>
    <mergeCell ref="X20:AB20"/>
    <mergeCell ref="AD20:AH20"/>
    <mergeCell ref="AK20:AR20"/>
    <mergeCell ref="A7:M7"/>
    <mergeCell ref="AC12:AR12"/>
    <mergeCell ref="H14:T14"/>
    <mergeCell ref="AC14:AR14"/>
    <mergeCell ref="D16:G16"/>
    <mergeCell ref="I16:J16"/>
    <mergeCell ref="N16:T16"/>
    <mergeCell ref="AC16:AR16"/>
    <mergeCell ref="BF3:BF4"/>
    <mergeCell ref="A4:M4"/>
    <mergeCell ref="U4:AS4"/>
    <mergeCell ref="A5:M5"/>
    <mergeCell ref="A6:M6"/>
    <mergeCell ref="Z6:AA6"/>
    <mergeCell ref="BE3:BE4"/>
    <mergeCell ref="A1:M1"/>
    <mergeCell ref="A2:M2"/>
    <mergeCell ref="U2:AS2"/>
    <mergeCell ref="A3:M3"/>
    <mergeCell ref="U3:AS3"/>
  </mergeCells>
  <conditionalFormatting sqref="D16:G16 I16:J16 N16:T16 M10:R10 T10 AA68">
    <cfRule type="containsBlanks" dxfId="79" priority="18">
      <formula>LEN(TRIM(D10))=0</formula>
    </cfRule>
  </conditionalFormatting>
  <conditionalFormatting sqref="H18:M18 S18:T18">
    <cfRule type="containsBlanks" dxfId="78" priority="17">
      <formula>LEN(TRIM(H18))=0</formula>
    </cfRule>
  </conditionalFormatting>
  <conditionalFormatting sqref="J20:K20">
    <cfRule type="containsBlanks" dxfId="77" priority="15">
      <formula>LEN(TRIM(J20))=0</formula>
    </cfRule>
  </conditionalFormatting>
  <conditionalFormatting sqref="G12">
    <cfRule type="containsBlanks" dxfId="76" priority="16">
      <formula>LEN(TRIM(G12))=0</formula>
    </cfRule>
  </conditionalFormatting>
  <conditionalFormatting sqref="M20:N20">
    <cfRule type="containsBlanks" dxfId="75" priority="14">
      <formula>LEN(TRIM(M20))=0</formula>
    </cfRule>
  </conditionalFormatting>
  <conditionalFormatting sqref="AI10:AN10">
    <cfRule type="containsBlanks" dxfId="74" priority="13">
      <formula>LEN(TRIM(AI10))=0</formula>
    </cfRule>
  </conditionalFormatting>
  <conditionalFormatting sqref="X20:AB20">
    <cfRule type="containsBlanks" dxfId="73" priority="12">
      <formula>LEN(TRIM(X20))=0</formula>
    </cfRule>
  </conditionalFormatting>
  <conditionalFormatting sqref="AD20">
    <cfRule type="containsBlanks" dxfId="72" priority="11">
      <formula>LEN(TRIM(AD20))=0</formula>
    </cfRule>
  </conditionalFormatting>
  <conditionalFormatting sqref="AK20:AR20">
    <cfRule type="containsBlanks" dxfId="71" priority="10">
      <formula>LEN(TRIM(AK20))=0</formula>
    </cfRule>
  </conditionalFormatting>
  <conditionalFormatting sqref="AC12:AR12 AC14:AR14 AC18:AR18 AC16:AR16">
    <cfRule type="containsBlanks" dxfId="70" priority="9">
      <formula>LEN(TRIM(AC12))=0</formula>
    </cfRule>
  </conditionalFormatting>
  <conditionalFormatting sqref="H14:T14">
    <cfRule type="containsBlanks" dxfId="69" priority="8">
      <formula>LEN(TRIM(H14))=0</formula>
    </cfRule>
  </conditionalFormatting>
  <conditionalFormatting sqref="AP10">
    <cfRule type="containsBlanks" dxfId="68" priority="7">
      <formula>LEN(TRIM(AP10))=0</formula>
    </cfRule>
  </conditionalFormatting>
  <conditionalFormatting sqref="G64:L64">
    <cfRule type="containsBlanks" dxfId="67" priority="6">
      <formula>LEN(TRIM(G64))=0</formula>
    </cfRule>
  </conditionalFormatting>
  <conditionalFormatting sqref="N64">
    <cfRule type="containsBlanks" dxfId="66" priority="5">
      <formula>LEN(TRIM(N64))=0</formula>
    </cfRule>
  </conditionalFormatting>
  <conditionalFormatting sqref="G66:I66 G68:K68">
    <cfRule type="containsBlanks" dxfId="65" priority="4">
      <formula>LEN(TRIM(G66))=0</formula>
    </cfRule>
  </conditionalFormatting>
  <conditionalFormatting sqref="I62:AE62">
    <cfRule type="containsBlanks" dxfId="64" priority="3">
      <formula>LEN(TRIM(I62))=0</formula>
    </cfRule>
  </conditionalFormatting>
  <conditionalFormatting sqref="AA64:AI64 AA66:AI66">
    <cfRule type="containsBlanks" dxfId="63" priority="2">
      <formula>LEN(TRIM(AA64))=0</formula>
    </cfRule>
  </conditionalFormatting>
  <conditionalFormatting sqref="Z6:AA6">
    <cfRule type="containsBlanks" dxfId="62" priority="1">
      <formula>LEN(TRIM(Z6))=0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84" orientation="portrait" r:id="rId1"/>
  <headerFooter>
    <oddHeader>&amp;R&amp;"Geneva,Gras"&amp;12ID19</oddHeader>
    <oddFooter>&amp;L_____________________________
(1) Célibataire, marié, veuf, divorcé.
(2) Inclure la période des congés.&amp;R
Mis au format Excel par : www.impots-et-taxes.com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  <pageSetUpPr fitToPage="1"/>
  </sheetPr>
  <dimension ref="A1:BJ73"/>
  <sheetViews>
    <sheetView showGridLines="0" showZeros="0" workbookViewId="0">
      <selection activeCell="BE50" sqref="BE50"/>
    </sheetView>
  </sheetViews>
  <sheetFormatPr baseColWidth="10" defaultColWidth="3.6640625" defaultRowHeight="14" x14ac:dyDescent="0.15"/>
  <cols>
    <col min="1" max="1" width="0.6640625" style="2" customWidth="1"/>
    <col min="2" max="2" width="3.6640625" style="2" bestFit="1" customWidth="1"/>
    <col min="3" max="6" width="3.6640625" style="2"/>
    <col min="7" max="7" width="3.6640625" style="2" customWidth="1"/>
    <col min="8" max="9" width="3.6640625" style="2"/>
    <col min="10" max="11" width="2.83203125" style="2" customWidth="1"/>
    <col min="12" max="12" width="4.5" style="2" customWidth="1"/>
    <col min="13" max="20" width="2.6640625" style="2" customWidth="1"/>
    <col min="21" max="21" width="0.5" style="2" customWidth="1"/>
    <col min="22" max="22" width="0.83203125" style="2" customWidth="1"/>
    <col min="23" max="29" width="3.1640625" style="2" customWidth="1"/>
    <col min="30" max="30" width="1.1640625" style="2" customWidth="1"/>
    <col min="31" max="34" width="3.1640625" style="2" customWidth="1"/>
    <col min="35" max="44" width="2.6640625" style="2" customWidth="1"/>
    <col min="45" max="45" width="0.6640625" style="2" customWidth="1"/>
    <col min="46" max="46" width="3.6640625" style="2" hidden="1" customWidth="1"/>
    <col min="47" max="56" width="3.6640625" style="2"/>
    <col min="57" max="57" width="28.6640625" style="2" bestFit="1" customWidth="1"/>
    <col min="58" max="58" width="5.5" style="349" hidden="1" customWidth="1"/>
    <col min="59" max="61" width="0" style="2" hidden="1" customWidth="1"/>
    <col min="62" max="62" width="3" style="349" hidden="1" customWidth="1"/>
    <col min="63" max="16384" width="3.6640625" style="2"/>
  </cols>
  <sheetData>
    <row r="1" spans="1:62" ht="16" x14ac:dyDescent="0.15">
      <c r="A1" s="523" t="s">
        <v>28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"/>
      <c r="O1" s="52"/>
      <c r="P1" s="52"/>
      <c r="AM1" s="53"/>
    </row>
    <row r="2" spans="1:62" s="53" customFormat="1" ht="15" thickBot="1" x14ac:dyDescent="0.2">
      <c r="A2" s="522" t="s">
        <v>104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3"/>
      <c r="O2" s="3"/>
      <c r="P2" s="3"/>
      <c r="U2" s="522" t="s">
        <v>106</v>
      </c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BF2" s="350"/>
      <c r="BJ2" s="350"/>
    </row>
    <row r="3" spans="1:62" s="53" customFormat="1" ht="13.5" customHeight="1" x14ac:dyDescent="0.15">
      <c r="A3" s="522" t="s">
        <v>159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3"/>
      <c r="O3" s="3"/>
      <c r="P3" s="3"/>
      <c r="U3" s="522" t="s">
        <v>107</v>
      </c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BE3" s="518" t="s">
        <v>303</v>
      </c>
      <c r="BF3" s="516" t="s">
        <v>290</v>
      </c>
      <c r="BJ3" s="354" t="str">
        <f>paramètres!E6</f>
        <v>00</v>
      </c>
    </row>
    <row r="4" spans="1:62" ht="15" x14ac:dyDescent="0.15">
      <c r="A4" s="522" t="s">
        <v>105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"/>
      <c r="O4" s="52"/>
      <c r="P4" s="52"/>
      <c r="U4" s="522" t="s">
        <v>108</v>
      </c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BE4" s="519"/>
      <c r="BF4" s="517"/>
      <c r="BJ4" s="354" t="str">
        <f>paramètres!E7</f>
        <v/>
      </c>
    </row>
    <row r="5" spans="1:62" ht="15" thickBot="1" x14ac:dyDescent="0.2">
      <c r="A5" s="522" t="s">
        <v>33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3"/>
      <c r="O5" s="3"/>
      <c r="P5" s="3"/>
      <c r="BE5" s="366"/>
      <c r="BF5" s="351">
        <f>BE5</f>
        <v>0</v>
      </c>
    </row>
    <row r="6" spans="1:62" x14ac:dyDescent="0.15">
      <c r="A6" s="524" t="s">
        <v>109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3"/>
      <c r="O6" s="3"/>
      <c r="P6" s="3"/>
      <c r="V6" s="4" t="s">
        <v>112</v>
      </c>
      <c r="W6" s="4"/>
      <c r="X6" s="4"/>
      <c r="Y6" s="4"/>
      <c r="Z6" s="525">
        <f>paramètres!B20</f>
        <v>0</v>
      </c>
      <c r="AA6" s="525"/>
      <c r="AB6" s="4" t="s">
        <v>111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62" x14ac:dyDescent="0.15">
      <c r="A7" s="524" t="s">
        <v>110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3"/>
      <c r="O7" s="3"/>
      <c r="P7" s="3"/>
    </row>
    <row r="8" spans="1:62" ht="19.5" customHeight="1" x14ac:dyDescent="0.15"/>
    <row r="9" spans="1:62" ht="3" customHeight="1" x14ac:dyDescent="0.1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  <c r="V9" s="5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6"/>
    </row>
    <row r="10" spans="1:62" x14ac:dyDescent="0.15">
      <c r="A10" s="57"/>
      <c r="B10" s="425" t="s">
        <v>113</v>
      </c>
      <c r="C10" s="426"/>
      <c r="D10" s="425"/>
      <c r="E10" s="425"/>
      <c r="F10" s="425"/>
      <c r="G10" s="425"/>
      <c r="H10" s="425"/>
      <c r="I10" s="425"/>
      <c r="J10" s="425"/>
      <c r="K10" s="425"/>
      <c r="L10" s="425" t="s">
        <v>20</v>
      </c>
      <c r="M10" s="427" t="str">
        <f>LEFT(BE5,1)</f>
        <v/>
      </c>
      <c r="N10" s="428" t="str">
        <f>MID(BE5,2,1)</f>
        <v/>
      </c>
      <c r="O10" s="428" t="str">
        <f>MID(BE5,3,1)</f>
        <v/>
      </c>
      <c r="P10" s="428" t="str">
        <f>MID(BE5,4,1)</f>
        <v/>
      </c>
      <c r="Q10" s="428" t="str">
        <f>MID(BE5,5,1)</f>
        <v/>
      </c>
      <c r="R10" s="429" t="str">
        <f>MID(BE5,6,1)</f>
        <v/>
      </c>
      <c r="S10" s="430"/>
      <c r="T10" s="431" t="str">
        <f>+MID(BE5,7,1)</f>
        <v/>
      </c>
      <c r="U10" s="59"/>
      <c r="V10" s="57"/>
      <c r="W10" s="58" t="s">
        <v>118</v>
      </c>
      <c r="X10" s="58"/>
      <c r="Y10" s="58"/>
      <c r="Z10" s="58"/>
      <c r="AA10" s="58"/>
      <c r="AB10" s="58"/>
      <c r="AC10" s="58"/>
      <c r="AD10" s="58"/>
      <c r="AE10" s="58" t="s">
        <v>20</v>
      </c>
      <c r="AF10" s="58"/>
      <c r="AG10" s="58"/>
      <c r="AH10" s="58"/>
      <c r="AI10" s="92"/>
      <c r="AJ10" s="93"/>
      <c r="AK10" s="93"/>
      <c r="AL10" s="93"/>
      <c r="AM10" s="93"/>
      <c r="AN10" s="94"/>
      <c r="AO10" s="65"/>
      <c r="AP10" s="93"/>
      <c r="AQ10" s="65"/>
      <c r="AR10" s="65"/>
      <c r="AS10" s="63"/>
    </row>
    <row r="11" spans="1:62" ht="2.25" customHeight="1" x14ac:dyDescent="0.15">
      <c r="A11" s="57"/>
      <c r="B11" s="425"/>
      <c r="C11" s="426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59"/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9"/>
    </row>
    <row r="12" spans="1:62" x14ac:dyDescent="0.15">
      <c r="A12" s="57"/>
      <c r="B12" s="425" t="s">
        <v>114</v>
      </c>
      <c r="C12" s="426"/>
      <c r="D12" s="425"/>
      <c r="E12" s="425"/>
      <c r="F12" s="425"/>
      <c r="G12" s="432" t="e">
        <f>VLOOKUP($BE$5,source_honoraires!$E$10:$V$351,source_honoraires!$F$6,FALSE)&amp;" "&amp;VLOOKUP($BE$5,source_honoraires!$E$10:$V$351,source_honoraires!$G$6,FALSE)</f>
        <v>#N/A</v>
      </c>
      <c r="H12" s="426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59"/>
      <c r="V12" s="57"/>
      <c r="W12" s="58" t="s">
        <v>122</v>
      </c>
      <c r="X12" s="58"/>
      <c r="Y12" s="58"/>
      <c r="Z12" s="58"/>
      <c r="AA12" s="58"/>
      <c r="AB12" s="58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9"/>
    </row>
    <row r="13" spans="1:62" ht="2.25" customHeight="1" x14ac:dyDescent="0.15">
      <c r="A13" s="57"/>
      <c r="B13" s="425"/>
      <c r="C13" s="426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59"/>
      <c r="V13" s="57"/>
      <c r="W13" s="58"/>
      <c r="X13" s="58"/>
      <c r="Y13" s="58"/>
      <c r="Z13" s="58"/>
      <c r="AA13" s="58"/>
      <c r="AB13" s="58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59"/>
    </row>
    <row r="14" spans="1:62" x14ac:dyDescent="0.15">
      <c r="A14" s="57"/>
      <c r="B14" s="425" t="s">
        <v>21</v>
      </c>
      <c r="C14" s="426"/>
      <c r="D14" s="425"/>
      <c r="E14" s="425"/>
      <c r="F14" s="425"/>
      <c r="G14" s="425"/>
      <c r="H14" s="527" t="e">
        <f>VLOOKUP($BE$5,source_honoraires!$E$10:$V$351,source_honoraires!$I$6,FALSE)</f>
        <v>#N/A</v>
      </c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9"/>
      <c r="V14" s="57"/>
      <c r="W14" s="58" t="s">
        <v>121</v>
      </c>
      <c r="X14" s="58"/>
      <c r="Y14" s="58"/>
      <c r="Z14" s="58"/>
      <c r="AA14" s="58"/>
      <c r="AB14" s="58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9"/>
    </row>
    <row r="15" spans="1:62" ht="2.25" customHeight="1" x14ac:dyDescent="0.15">
      <c r="A15" s="57"/>
      <c r="B15" s="425"/>
      <c r="C15" s="426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59"/>
      <c r="V15" s="57"/>
      <c r="W15" s="58"/>
      <c r="X15" s="58"/>
      <c r="Y15" s="58"/>
      <c r="Z15" s="58"/>
      <c r="AA15" s="58"/>
      <c r="AB15" s="58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59"/>
    </row>
    <row r="16" spans="1:62" x14ac:dyDescent="0.15">
      <c r="A16" s="57"/>
      <c r="B16" s="425" t="s">
        <v>8</v>
      </c>
      <c r="C16" s="426"/>
      <c r="D16" s="527" t="e">
        <f>VLOOKUP($BE$5,source_honoraires!$E$10:$V$351,source_honoraires!$K$6,FALSE)</f>
        <v>#N/A</v>
      </c>
      <c r="E16" s="527"/>
      <c r="F16" s="527"/>
      <c r="G16" s="527"/>
      <c r="H16" s="425" t="s">
        <v>18</v>
      </c>
      <c r="I16" s="527" t="e">
        <f>VLOOKUP($BE$5,source_honoraires!$E$10:$V$351,source_honoraires!$L$6,FALSE)</f>
        <v>#N/A</v>
      </c>
      <c r="J16" s="527"/>
      <c r="K16" s="433"/>
      <c r="L16" s="425" t="s">
        <v>15</v>
      </c>
      <c r="M16" s="425"/>
      <c r="N16" s="527" t="e">
        <f>VLOOKUP($BE$5,source_honoraires!$E$10:$V$351,source_honoraires!$M$6,FALSE)</f>
        <v>#N/A</v>
      </c>
      <c r="O16" s="527"/>
      <c r="P16" s="527"/>
      <c r="Q16" s="527"/>
      <c r="R16" s="527"/>
      <c r="S16" s="527"/>
      <c r="T16" s="527"/>
      <c r="U16" s="59"/>
      <c r="V16" s="57"/>
      <c r="W16" s="58" t="s">
        <v>120</v>
      </c>
      <c r="X16" s="58"/>
      <c r="Y16" s="58"/>
      <c r="Z16" s="58"/>
      <c r="AA16" s="58"/>
      <c r="AB16" s="58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9"/>
    </row>
    <row r="17" spans="1:62" ht="2.25" customHeight="1" x14ac:dyDescent="0.15">
      <c r="A17" s="57"/>
      <c r="B17" s="425"/>
      <c r="C17" s="426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59"/>
      <c r="V17" s="57"/>
      <c r="W17" s="58"/>
      <c r="X17" s="58"/>
      <c r="Y17" s="58"/>
      <c r="Z17" s="58"/>
      <c r="AA17" s="58"/>
      <c r="AB17" s="58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59"/>
    </row>
    <row r="18" spans="1:62" x14ac:dyDescent="0.15">
      <c r="A18" s="57"/>
      <c r="B18" s="425" t="s">
        <v>161</v>
      </c>
      <c r="C18" s="426"/>
      <c r="D18" s="425"/>
      <c r="E18" s="425"/>
      <c r="F18" s="425"/>
      <c r="G18" s="425"/>
      <c r="H18" s="527"/>
      <c r="I18" s="527"/>
      <c r="J18" s="527"/>
      <c r="K18" s="527"/>
      <c r="L18" s="527"/>
      <c r="M18" s="527"/>
      <c r="N18" s="425" t="s">
        <v>115</v>
      </c>
      <c r="O18" s="426"/>
      <c r="P18" s="425"/>
      <c r="Q18" s="425"/>
      <c r="R18" s="425"/>
      <c r="S18" s="528"/>
      <c r="T18" s="528"/>
      <c r="U18" s="59"/>
      <c r="V18" s="57"/>
      <c r="W18" s="58" t="s">
        <v>123</v>
      </c>
      <c r="X18" s="58"/>
      <c r="Y18" s="58"/>
      <c r="Z18" s="58"/>
      <c r="AA18" s="58"/>
      <c r="AB18" s="58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9"/>
    </row>
    <row r="19" spans="1:62" ht="2.25" customHeight="1" x14ac:dyDescent="0.15">
      <c r="A19" s="57"/>
      <c r="B19" s="425"/>
      <c r="C19" s="426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59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</row>
    <row r="20" spans="1:62" x14ac:dyDescent="0.15">
      <c r="A20" s="57"/>
      <c r="B20" s="425" t="s">
        <v>116</v>
      </c>
      <c r="C20" s="426"/>
      <c r="D20" s="425"/>
      <c r="E20" s="425"/>
      <c r="F20" s="425"/>
      <c r="G20" s="425"/>
      <c r="H20" s="425"/>
      <c r="I20" s="425" t="s">
        <v>27</v>
      </c>
      <c r="J20" s="434" t="e">
        <f>IF(VLOOKUP($BE$5,source_honoraires!$E$10:$V$351,source_honoraires!$O$6,FALSE)&lt;10,"0"&amp;VLOOKUP($BE$5,source_honoraires!$E$10:$V$351,source_honoraires!$O$6,FALSE),VLOOKUP($BE$5,source_honoraires!$E$10:$V$351,source_honoraires!$O$6,FALSE))</f>
        <v>#N/A</v>
      </c>
      <c r="K20" s="435" t="e">
        <f>IF(VLOOKUP($BE$5,source_honoraires!$E$10:$V$351,source_honoraires!$P$6,FALSE)&lt;10,"0"&amp;VLOOKUP($BE$5,source_honoraires!$E$10:$V$351,source_honoraires!$P$6,FALSE),VLOOKUP($BE$5,source_honoraires!$E$10:$V$351,source_honoraires!$P$6,FALSE))</f>
        <v>#N/A</v>
      </c>
      <c r="L20" s="430" t="s">
        <v>117</v>
      </c>
      <c r="M20" s="434" t="e">
        <f>VLOOKUP($BE$5,source_honoraires!$E$10:$V$351,source_honoraires!$Q$6,FALSE)</f>
        <v>#N/A</v>
      </c>
      <c r="N20" s="435" t="e">
        <f>VLOOKUP($BE$5,source_honoraires!$E$10:$V$351,source_honoraires!$R$6,FALSE)</f>
        <v>#N/A</v>
      </c>
      <c r="O20" s="436" t="s">
        <v>66</v>
      </c>
      <c r="P20" s="425"/>
      <c r="Q20" s="425"/>
      <c r="R20" s="425"/>
      <c r="S20" s="425"/>
      <c r="T20" s="425"/>
      <c r="U20" s="59"/>
      <c r="V20" s="57"/>
      <c r="W20" s="58" t="s">
        <v>8</v>
      </c>
      <c r="X20" s="529"/>
      <c r="Y20" s="529"/>
      <c r="Z20" s="529"/>
      <c r="AA20" s="529"/>
      <c r="AB20" s="529"/>
      <c r="AC20" s="58" t="s">
        <v>18</v>
      </c>
      <c r="AD20" s="526"/>
      <c r="AE20" s="526"/>
      <c r="AF20" s="526"/>
      <c r="AG20" s="526"/>
      <c r="AH20" s="526"/>
      <c r="AI20" s="58" t="s">
        <v>15</v>
      </c>
      <c r="AJ20" s="58"/>
      <c r="AK20" s="526"/>
      <c r="AL20" s="526"/>
      <c r="AM20" s="526"/>
      <c r="AN20" s="526"/>
      <c r="AO20" s="526"/>
      <c r="AP20" s="526"/>
      <c r="AQ20" s="526"/>
      <c r="AR20" s="526"/>
      <c r="AS20" s="59"/>
    </row>
    <row r="21" spans="1:62" ht="5.25" customHeight="1" x14ac:dyDescent="0.15">
      <c r="A21" s="60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62"/>
      <c r="V21" s="60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2"/>
    </row>
    <row r="23" spans="1:62" s="53" customFormat="1" ht="15" customHeight="1" x14ac:dyDescent="0.15">
      <c r="A23" s="530" t="s">
        <v>119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64"/>
      <c r="W23" s="64"/>
      <c r="X23" s="64"/>
      <c r="Y23" s="64"/>
      <c r="Z23" s="64"/>
      <c r="AA23" s="64"/>
      <c r="AB23" s="64"/>
      <c r="AC23" s="64"/>
      <c r="AD23" s="64"/>
      <c r="AE23" s="532" t="s">
        <v>12</v>
      </c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4"/>
      <c r="BF23" s="350"/>
      <c r="BJ23" s="350"/>
    </row>
    <row r="24" spans="1:62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32" t="s">
        <v>22</v>
      </c>
      <c r="AF24" s="533"/>
      <c r="AG24" s="533"/>
      <c r="AH24" s="533"/>
      <c r="AI24" s="533"/>
      <c r="AJ24" s="533"/>
      <c r="AK24" s="534"/>
      <c r="AL24" s="532" t="s">
        <v>23</v>
      </c>
      <c r="AM24" s="533"/>
      <c r="AN24" s="533"/>
      <c r="AO24" s="533"/>
      <c r="AP24" s="533"/>
      <c r="AQ24" s="533"/>
      <c r="AR24" s="533"/>
      <c r="AS24" s="534"/>
    </row>
    <row r="25" spans="1:62" ht="20.25" customHeight="1" x14ac:dyDescent="0.15">
      <c r="A25" s="57"/>
      <c r="B25" s="70" t="s">
        <v>124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</row>
    <row r="26" spans="1:62" ht="15" x14ac:dyDescent="0.15">
      <c r="A26" s="57"/>
      <c r="B26" s="70" t="s">
        <v>125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</row>
    <row r="27" spans="1:62" x14ac:dyDescent="0.15">
      <c r="A27" s="57"/>
      <c r="B27" s="71" t="s">
        <v>126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36"/>
      <c r="AF27" s="537"/>
      <c r="AG27" s="537"/>
      <c r="AH27" s="537"/>
      <c r="AI27" s="537"/>
      <c r="AJ27" s="537"/>
      <c r="AK27" s="538"/>
      <c r="AL27" s="536"/>
      <c r="AM27" s="537"/>
      <c r="AN27" s="537"/>
      <c r="AO27" s="537"/>
      <c r="AP27" s="537"/>
      <c r="AQ27" s="537"/>
      <c r="AR27" s="537"/>
      <c r="AS27" s="538"/>
    </row>
    <row r="28" spans="1:62" x14ac:dyDescent="0.15">
      <c r="A28" s="57"/>
      <c r="B28" s="71" t="s">
        <v>127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39"/>
      <c r="AF28" s="540"/>
      <c r="AG28" s="540"/>
      <c r="AH28" s="540"/>
      <c r="AI28" s="540"/>
      <c r="AJ28" s="540"/>
      <c r="AK28" s="541"/>
      <c r="AL28" s="539"/>
      <c r="AM28" s="540"/>
      <c r="AN28" s="540"/>
      <c r="AO28" s="540"/>
      <c r="AP28" s="540"/>
      <c r="AQ28" s="540"/>
      <c r="AR28" s="540"/>
      <c r="AS28" s="541"/>
    </row>
    <row r="29" spans="1:62" x14ac:dyDescent="0.15">
      <c r="A29" s="57"/>
      <c r="B29" s="71" t="s">
        <v>142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39"/>
      <c r="AF29" s="540"/>
      <c r="AG29" s="540"/>
      <c r="AH29" s="540"/>
      <c r="AI29" s="540"/>
      <c r="AJ29" s="540"/>
      <c r="AK29" s="541"/>
      <c r="AL29" s="539"/>
      <c r="AM29" s="540"/>
      <c r="AN29" s="540"/>
      <c r="AO29" s="540"/>
      <c r="AP29" s="540"/>
      <c r="AQ29" s="540"/>
      <c r="AR29" s="540"/>
      <c r="AS29" s="541"/>
    </row>
    <row r="30" spans="1:62" ht="7.5" customHeight="1" x14ac:dyDescent="0.15">
      <c r="A30" s="57"/>
      <c r="B30" s="58"/>
      <c r="C30" s="7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42"/>
      <c r="AF30" s="543"/>
      <c r="AG30" s="543"/>
      <c r="AH30" s="543"/>
      <c r="AI30" s="543"/>
      <c r="AJ30" s="543"/>
      <c r="AK30" s="544"/>
      <c r="AL30" s="542"/>
      <c r="AM30" s="543"/>
      <c r="AN30" s="543"/>
      <c r="AO30" s="543"/>
      <c r="AP30" s="543"/>
      <c r="AQ30" s="543"/>
      <c r="AR30" s="543"/>
      <c r="AS30" s="544"/>
    </row>
    <row r="31" spans="1:62" s="51" customFormat="1" ht="15" x14ac:dyDescent="0.15">
      <c r="A31" s="72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110" t="s">
        <v>179</v>
      </c>
      <c r="Q31" s="111" t="str">
        <f>RIGHT(Z6,2)</f>
        <v>0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BF31" s="352"/>
      <c r="BJ31" s="352"/>
    </row>
    <row r="32" spans="1:62" s="52" customFormat="1" ht="15" x14ac:dyDescent="0.1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 t="s">
        <v>136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546"/>
      <c r="AF32" s="546"/>
      <c r="AG32" s="546"/>
      <c r="AH32" s="546"/>
      <c r="AI32" s="546"/>
      <c r="AJ32" s="546"/>
      <c r="AK32" s="546"/>
      <c r="AL32" s="546"/>
      <c r="AM32" s="546"/>
      <c r="AN32" s="546"/>
      <c r="AO32" s="546"/>
      <c r="AP32" s="546"/>
      <c r="AQ32" s="546"/>
      <c r="AR32" s="546"/>
      <c r="AS32" s="546"/>
      <c r="BF32" s="353"/>
      <c r="BJ32" s="353"/>
    </row>
    <row r="33" spans="1:62" s="51" customFormat="1" ht="15" x14ac:dyDescent="0.15">
      <c r="A33" s="72"/>
      <c r="B33" s="70"/>
      <c r="C33" s="70"/>
      <c r="D33" s="70" t="s">
        <v>132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BF33" s="352"/>
      <c r="BJ33" s="352"/>
    </row>
    <row r="34" spans="1:62" s="51" customFormat="1" ht="15" x14ac:dyDescent="0.15">
      <c r="A34" s="72"/>
      <c r="B34" s="70"/>
      <c r="C34" s="70"/>
      <c r="D34" s="70"/>
      <c r="E34" s="70"/>
      <c r="F34" s="70"/>
      <c r="G34" s="70"/>
      <c r="H34" s="66" t="s">
        <v>128</v>
      </c>
      <c r="I34" s="70" t="s">
        <v>16</v>
      </c>
      <c r="J34" s="70"/>
      <c r="K34" s="70"/>
      <c r="L34" s="70"/>
      <c r="M34" s="70"/>
      <c r="N34" s="70"/>
      <c r="O34" s="70"/>
      <c r="P34" s="70"/>
      <c r="Q34" s="70"/>
      <c r="R34" s="549">
        <v>0.06</v>
      </c>
      <c r="S34" s="549"/>
      <c r="T34" s="70" t="s">
        <v>131</v>
      </c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535"/>
      <c r="AF34" s="535"/>
      <c r="AG34" s="535"/>
      <c r="AH34" s="535"/>
      <c r="AI34" s="535"/>
      <c r="AJ34" s="535"/>
      <c r="AK34" s="535"/>
      <c r="AL34" s="550"/>
      <c r="AM34" s="551"/>
      <c r="AN34" s="551"/>
      <c r="AO34" s="551"/>
      <c r="AP34" s="551"/>
      <c r="AQ34" s="551"/>
      <c r="AR34" s="551"/>
      <c r="AS34" s="552"/>
      <c r="BF34" s="352"/>
      <c r="BJ34" s="352"/>
    </row>
    <row r="35" spans="1:62" s="51" customFormat="1" ht="15" x14ac:dyDescent="0.15">
      <c r="A35" s="72"/>
      <c r="B35" s="70"/>
      <c r="C35" s="70"/>
      <c r="D35" s="70"/>
      <c r="E35" s="70"/>
      <c r="F35" s="70"/>
      <c r="G35" s="70"/>
      <c r="H35" s="66" t="s">
        <v>128</v>
      </c>
      <c r="I35" s="70" t="s">
        <v>129</v>
      </c>
      <c r="J35" s="70"/>
      <c r="K35" s="70"/>
      <c r="L35" s="70"/>
      <c r="M35" s="70"/>
      <c r="N35" s="70"/>
      <c r="O35" s="70"/>
      <c r="P35" s="70"/>
      <c r="Q35" s="70"/>
      <c r="R35" s="549">
        <v>0.05</v>
      </c>
      <c r="S35" s="549"/>
      <c r="T35" s="70" t="s">
        <v>131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535"/>
      <c r="AF35" s="535"/>
      <c r="AG35" s="535"/>
      <c r="AH35" s="535"/>
      <c r="AI35" s="535"/>
      <c r="AJ35" s="535"/>
      <c r="AK35" s="535"/>
      <c r="AL35" s="553"/>
      <c r="AM35" s="547"/>
      <c r="AN35" s="547"/>
      <c r="AO35" s="547"/>
      <c r="AP35" s="547"/>
      <c r="AQ35" s="547"/>
      <c r="AR35" s="547"/>
      <c r="AS35" s="548"/>
      <c r="BF35" s="352"/>
      <c r="BJ35" s="352"/>
    </row>
    <row r="36" spans="1:62" s="51" customFormat="1" ht="15" x14ac:dyDescent="0.15">
      <c r="A36" s="72"/>
      <c r="B36" s="70"/>
      <c r="C36" s="70"/>
      <c r="D36" s="70"/>
      <c r="E36" s="70"/>
      <c r="F36" s="70"/>
      <c r="G36" s="70"/>
      <c r="H36" s="66" t="s">
        <v>128</v>
      </c>
      <c r="I36" s="70" t="s">
        <v>17</v>
      </c>
      <c r="J36" s="70"/>
      <c r="K36" s="70"/>
      <c r="L36" s="70"/>
      <c r="M36" s="70"/>
      <c r="N36" s="70"/>
      <c r="O36" s="70"/>
      <c r="P36" s="70"/>
      <c r="Q36" s="70"/>
      <c r="R36" s="549">
        <v>0.05</v>
      </c>
      <c r="S36" s="549"/>
      <c r="T36" s="70" t="s">
        <v>131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535"/>
      <c r="AF36" s="535"/>
      <c r="AG36" s="535"/>
      <c r="AH36" s="535"/>
      <c r="AI36" s="535"/>
      <c r="AJ36" s="535"/>
      <c r="AK36" s="535"/>
      <c r="AL36" s="553"/>
      <c r="AM36" s="547"/>
      <c r="AN36" s="547"/>
      <c r="AO36" s="547"/>
      <c r="AP36" s="547"/>
      <c r="AQ36" s="547"/>
      <c r="AR36" s="547"/>
      <c r="AS36" s="548"/>
      <c r="BF36" s="352"/>
      <c r="BJ36" s="352"/>
    </row>
    <row r="37" spans="1:62" s="51" customFormat="1" ht="15" x14ac:dyDescent="0.15">
      <c r="A37" s="72"/>
      <c r="B37" s="70"/>
      <c r="C37" s="70"/>
      <c r="D37" s="70"/>
      <c r="E37" s="70"/>
      <c r="F37" s="70"/>
      <c r="G37" s="70"/>
      <c r="H37" s="66" t="s">
        <v>128</v>
      </c>
      <c r="I37" s="70" t="s">
        <v>130</v>
      </c>
      <c r="J37" s="70"/>
      <c r="K37" s="70"/>
      <c r="L37" s="70"/>
      <c r="M37" s="70"/>
      <c r="N37" s="70"/>
      <c r="O37" s="70"/>
      <c r="P37" s="70"/>
      <c r="Q37" s="70"/>
      <c r="R37" s="549">
        <v>0.25</v>
      </c>
      <c r="S37" s="549"/>
      <c r="T37" s="70" t="s">
        <v>131</v>
      </c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535"/>
      <c r="AF37" s="535"/>
      <c r="AG37" s="535"/>
      <c r="AH37" s="535"/>
      <c r="AI37" s="535"/>
      <c r="AJ37" s="535"/>
      <c r="AK37" s="535"/>
      <c r="AL37" s="553"/>
      <c r="AM37" s="547"/>
      <c r="AN37" s="547"/>
      <c r="AO37" s="547"/>
      <c r="AP37" s="547"/>
      <c r="AQ37" s="547"/>
      <c r="AR37" s="547"/>
      <c r="AS37" s="548"/>
      <c r="BF37" s="352"/>
      <c r="BJ37" s="352"/>
    </row>
    <row r="38" spans="1:62" s="51" customFormat="1" ht="15" x14ac:dyDescent="0.15">
      <c r="A38" s="72"/>
      <c r="B38" s="70"/>
      <c r="C38" s="70"/>
      <c r="D38" s="70"/>
      <c r="E38" s="70"/>
      <c r="F38" s="70"/>
      <c r="G38" s="70"/>
      <c r="H38" s="70"/>
      <c r="I38" s="58" t="s">
        <v>133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535"/>
      <c r="AF38" s="535"/>
      <c r="AG38" s="535"/>
      <c r="AH38" s="535"/>
      <c r="AI38" s="535"/>
      <c r="AJ38" s="535"/>
      <c r="AK38" s="535"/>
      <c r="AL38" s="553"/>
      <c r="AM38" s="547"/>
      <c r="AN38" s="547"/>
      <c r="AO38" s="547"/>
      <c r="AP38" s="547"/>
      <c r="AQ38" s="547"/>
      <c r="AR38" s="547"/>
      <c r="AS38" s="548"/>
      <c r="BF38" s="352"/>
      <c r="BJ38" s="352"/>
    </row>
    <row r="39" spans="1:62" s="51" customFormat="1" ht="15" x14ac:dyDescent="0.15">
      <c r="A39" s="72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535"/>
      <c r="AF39" s="535"/>
      <c r="AG39" s="535"/>
      <c r="AH39" s="535"/>
      <c r="AI39" s="535"/>
      <c r="AJ39" s="535"/>
      <c r="AK39" s="535"/>
      <c r="AL39" s="553"/>
      <c r="AM39" s="547"/>
      <c r="AN39" s="547"/>
      <c r="AO39" s="547"/>
      <c r="AP39" s="547"/>
      <c r="AQ39" s="547"/>
      <c r="AR39" s="547"/>
      <c r="AS39" s="548"/>
      <c r="BF39" s="352"/>
      <c r="BJ39" s="352"/>
    </row>
    <row r="40" spans="1:62" s="51" customFormat="1" ht="15" x14ac:dyDescent="0.15">
      <c r="A40" s="72"/>
      <c r="B40" s="70"/>
      <c r="C40" s="70"/>
      <c r="D40" s="70" t="s">
        <v>134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5" t="s">
        <v>135</v>
      </c>
      <c r="AE40" s="535"/>
      <c r="AF40" s="535"/>
      <c r="AG40" s="535"/>
      <c r="AH40" s="535"/>
      <c r="AI40" s="535"/>
      <c r="AJ40" s="535"/>
      <c r="AK40" s="535"/>
      <c r="AL40" s="553"/>
      <c r="AM40" s="547"/>
      <c r="AN40" s="547"/>
      <c r="AO40" s="547"/>
      <c r="AP40" s="547"/>
      <c r="AQ40" s="547"/>
      <c r="AR40" s="547"/>
      <c r="AS40" s="548"/>
      <c r="BF40" s="352"/>
      <c r="BJ40" s="352"/>
    </row>
    <row r="41" spans="1:62" s="51" customFormat="1" ht="15" x14ac:dyDescent="0.15">
      <c r="A41" s="7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8"/>
      <c r="BF41" s="352"/>
      <c r="BJ41" s="352"/>
    </row>
    <row r="42" spans="1:62" s="51" customFormat="1" ht="16" thickBot="1" x14ac:dyDescent="0.2">
      <c r="A42" s="72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4" t="s">
        <v>137</v>
      </c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83"/>
      <c r="AF42" s="83"/>
      <c r="AG42" s="83"/>
      <c r="AH42" s="554">
        <f>SUM(AE32:AK40,AL32)</f>
        <v>0</v>
      </c>
      <c r="AI42" s="554"/>
      <c r="AJ42" s="554"/>
      <c r="AK42" s="554"/>
      <c r="AL42" s="554"/>
      <c r="AM42" s="554"/>
      <c r="AN42" s="554"/>
      <c r="AO42" s="554"/>
      <c r="AP42" s="83"/>
      <c r="AQ42" s="83"/>
      <c r="AR42" s="83"/>
      <c r="AS42" s="84"/>
      <c r="BF42" s="352"/>
      <c r="BJ42" s="352"/>
    </row>
    <row r="43" spans="1:62" s="51" customFormat="1" ht="16" thickTop="1" x14ac:dyDescent="0.15">
      <c r="A43" s="72"/>
      <c r="B43" s="70"/>
      <c r="C43" s="70"/>
      <c r="D43" s="70" t="s">
        <v>138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83"/>
      <c r="AF43" s="83"/>
      <c r="AG43" s="83"/>
      <c r="AH43" s="555"/>
      <c r="AI43" s="555"/>
      <c r="AJ43" s="555"/>
      <c r="AK43" s="555"/>
      <c r="AL43" s="555"/>
      <c r="AM43" s="555"/>
      <c r="AN43" s="555"/>
      <c r="AO43" s="555"/>
      <c r="AP43" s="83"/>
      <c r="AQ43" s="83"/>
      <c r="AR43" s="83"/>
      <c r="AS43" s="84"/>
      <c r="BF43" s="352"/>
      <c r="BJ43" s="352"/>
    </row>
    <row r="44" spans="1:62" s="51" customFormat="1" ht="16" thickBot="1" x14ac:dyDescent="0.2">
      <c r="A44" s="72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7" t="s">
        <v>139</v>
      </c>
      <c r="AA44" s="70"/>
      <c r="AB44" s="70"/>
      <c r="AC44" s="70"/>
      <c r="AD44" s="70"/>
      <c r="AE44" s="83"/>
      <c r="AF44" s="83"/>
      <c r="AG44" s="83"/>
      <c r="AH44" s="554">
        <f>AH42-AH43</f>
        <v>0</v>
      </c>
      <c r="AI44" s="554"/>
      <c r="AJ44" s="554"/>
      <c r="AK44" s="554"/>
      <c r="AL44" s="554"/>
      <c r="AM44" s="554"/>
      <c r="AN44" s="554"/>
      <c r="AO44" s="554"/>
      <c r="AP44" s="83"/>
      <c r="AQ44" s="83"/>
      <c r="AR44" s="83"/>
      <c r="AS44" s="84"/>
      <c r="BF44" s="352"/>
      <c r="BJ44" s="352"/>
    </row>
    <row r="45" spans="1:62" s="51" customFormat="1" ht="16" thickTop="1" x14ac:dyDescent="0.15">
      <c r="A45" s="72"/>
      <c r="B45" s="70"/>
      <c r="C45" s="70"/>
      <c r="D45" s="70" t="s">
        <v>140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83"/>
      <c r="AF45" s="83"/>
      <c r="AG45" s="83"/>
      <c r="AH45" s="555"/>
      <c r="AI45" s="555"/>
      <c r="AJ45" s="555"/>
      <c r="AK45" s="555"/>
      <c r="AL45" s="555"/>
      <c r="AM45" s="555"/>
      <c r="AN45" s="555"/>
      <c r="AO45" s="555"/>
      <c r="AP45" s="83"/>
      <c r="AQ45" s="83"/>
      <c r="AR45" s="83"/>
      <c r="AS45" s="84"/>
      <c r="BF45" s="352"/>
      <c r="BJ45" s="352"/>
    </row>
    <row r="46" spans="1:62" s="51" customFormat="1" ht="8.25" customHeight="1" x14ac:dyDescent="0.15">
      <c r="A46" s="7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66"/>
      <c r="AI46" s="66"/>
      <c r="AJ46" s="66"/>
      <c r="AK46" s="66"/>
      <c r="AL46" s="66"/>
      <c r="AM46" s="66"/>
      <c r="AN46" s="66"/>
      <c r="AO46" s="66"/>
      <c r="AP46" s="70"/>
      <c r="AQ46" s="70"/>
      <c r="AR46" s="70"/>
      <c r="AS46" s="76"/>
      <c r="BF46" s="352"/>
      <c r="BJ46" s="352"/>
    </row>
    <row r="47" spans="1:62" s="51" customFormat="1" ht="15" x14ac:dyDescent="0.15">
      <c r="A47" s="67"/>
      <c r="B47" s="78" t="s">
        <v>141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9"/>
      <c r="BF47" s="352"/>
      <c r="BJ47" s="352"/>
    </row>
    <row r="48" spans="1:62" s="51" customFormat="1" ht="15" x14ac:dyDescent="0.15">
      <c r="BF48" s="352"/>
      <c r="BJ48" s="352"/>
    </row>
    <row r="49" spans="1:62" s="51" customFormat="1" ht="36.75" customHeight="1" x14ac:dyDescent="0.15">
      <c r="A49" s="556" t="s">
        <v>145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8"/>
      <c r="AE49" s="559" t="s">
        <v>144</v>
      </c>
      <c r="AF49" s="560"/>
      <c r="AG49" s="560"/>
      <c r="AH49" s="560"/>
      <c r="AI49" s="560"/>
      <c r="AJ49" s="560"/>
      <c r="AK49" s="561"/>
      <c r="AL49" s="559" t="s">
        <v>143</v>
      </c>
      <c r="AM49" s="560"/>
      <c r="AN49" s="560"/>
      <c r="AO49" s="560"/>
      <c r="AP49" s="560"/>
      <c r="AQ49" s="560"/>
      <c r="AR49" s="560"/>
      <c r="AS49" s="561"/>
      <c r="BF49" s="352"/>
      <c r="BJ49" s="352"/>
    </row>
    <row r="50" spans="1:62" x14ac:dyDescent="0.15">
      <c r="A50" s="578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80"/>
      <c r="AE50" s="569" t="s">
        <v>206</v>
      </c>
      <c r="AF50" s="570"/>
      <c r="AG50" s="570"/>
      <c r="AH50" s="570"/>
      <c r="AI50" s="570"/>
      <c r="AJ50" s="570"/>
      <c r="AK50" s="571"/>
      <c r="AL50" s="572"/>
      <c r="AM50" s="573"/>
      <c r="AN50" s="573"/>
      <c r="AO50" s="573"/>
      <c r="AP50" s="573"/>
      <c r="AQ50" s="573"/>
      <c r="AR50" s="573"/>
      <c r="AS50" s="574"/>
    </row>
    <row r="51" spans="1:62" x14ac:dyDescent="0.15">
      <c r="A51" s="581"/>
      <c r="B51" s="582"/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3"/>
      <c r="AE51" s="569" t="s">
        <v>207</v>
      </c>
      <c r="AF51" s="570"/>
      <c r="AG51" s="570"/>
      <c r="AH51" s="570"/>
      <c r="AI51" s="570"/>
      <c r="AJ51" s="570"/>
      <c r="AK51" s="571"/>
      <c r="AL51" s="575"/>
      <c r="AM51" s="576"/>
      <c r="AN51" s="576"/>
      <c r="AO51" s="576"/>
      <c r="AP51" s="576"/>
      <c r="AQ51" s="576"/>
      <c r="AR51" s="576"/>
      <c r="AS51" s="577"/>
    </row>
    <row r="52" spans="1:62" x14ac:dyDescent="0.15">
      <c r="A52" s="581"/>
      <c r="B52" s="582"/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  <c r="AA52" s="582"/>
      <c r="AB52" s="582"/>
      <c r="AC52" s="582"/>
      <c r="AD52" s="583"/>
      <c r="AE52" s="569" t="s">
        <v>209</v>
      </c>
      <c r="AF52" s="570"/>
      <c r="AG52" s="570"/>
      <c r="AH52" s="570"/>
      <c r="AI52" s="570"/>
      <c r="AJ52" s="570"/>
      <c r="AK52" s="571"/>
      <c r="AL52" s="575"/>
      <c r="AM52" s="576"/>
      <c r="AN52" s="576"/>
      <c r="AO52" s="576"/>
      <c r="AP52" s="576"/>
      <c r="AQ52" s="576"/>
      <c r="AR52" s="576"/>
      <c r="AS52" s="577"/>
    </row>
    <row r="53" spans="1:62" x14ac:dyDescent="0.15">
      <c r="A53" s="581"/>
      <c r="B53" s="582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3"/>
      <c r="AE53" s="484" t="s">
        <v>208</v>
      </c>
      <c r="AF53" s="485"/>
      <c r="AG53" s="485"/>
      <c r="AH53" s="485"/>
      <c r="AI53" s="485"/>
      <c r="AJ53" s="485"/>
      <c r="AK53" s="486"/>
      <c r="AL53" s="575"/>
      <c r="AM53" s="576"/>
      <c r="AN53" s="576"/>
      <c r="AO53" s="576"/>
      <c r="AP53" s="576"/>
      <c r="AQ53" s="576"/>
      <c r="AR53" s="576"/>
      <c r="AS53" s="577"/>
    </row>
    <row r="54" spans="1:62" ht="15" x14ac:dyDescent="0.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79" t="s">
        <v>136</v>
      </c>
      <c r="U54" s="61"/>
      <c r="V54" s="61"/>
      <c r="W54" s="61"/>
      <c r="X54" s="61"/>
      <c r="Y54" s="61"/>
      <c r="Z54" s="61"/>
      <c r="AA54" s="61"/>
      <c r="AB54" s="61"/>
      <c r="AC54" s="61"/>
      <c r="AD54" s="62"/>
      <c r="AE54" s="562"/>
      <c r="AF54" s="562"/>
      <c r="AG54" s="562"/>
      <c r="AH54" s="562"/>
      <c r="AI54" s="562"/>
      <c r="AJ54" s="562"/>
      <c r="AK54" s="563"/>
      <c r="AL54" s="564">
        <f>SUM(AL50:AS53)</f>
        <v>0</v>
      </c>
      <c r="AM54" s="565"/>
      <c r="AN54" s="565"/>
      <c r="AO54" s="565"/>
      <c r="AP54" s="565"/>
      <c r="AQ54" s="565"/>
      <c r="AR54" s="565"/>
      <c r="AS54" s="565"/>
    </row>
    <row r="55" spans="1:62" x14ac:dyDescent="0.15">
      <c r="T55" s="58"/>
      <c r="U55" s="58"/>
      <c r="V55" s="58"/>
      <c r="W55" s="58"/>
    </row>
    <row r="56" spans="1:62" ht="15" x14ac:dyDescent="0.15">
      <c r="A56" s="566" t="s">
        <v>146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8"/>
    </row>
    <row r="57" spans="1:62" ht="31.5" customHeight="1" x14ac:dyDescent="0.15">
      <c r="A57" s="80"/>
      <c r="B57" s="482" t="s">
        <v>147</v>
      </c>
      <c r="C57" s="584" t="s">
        <v>160</v>
      </c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5"/>
      <c r="AE57" s="590">
        <f>IFERROR(VLOOKUP(AT57,source_honoraires!$D$10:$V$158,source_honoraires!$T$7,FALSE),0)</f>
        <v>0</v>
      </c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90"/>
      <c r="AS57" s="590"/>
      <c r="AT57" s="2" t="str">
        <f>$BE$5&amp;"A"</f>
        <v>A</v>
      </c>
    </row>
    <row r="58" spans="1:62" ht="31.5" customHeight="1" x14ac:dyDescent="0.15">
      <c r="A58" s="80"/>
      <c r="B58" s="482" t="s">
        <v>148</v>
      </c>
      <c r="C58" s="584" t="s">
        <v>149</v>
      </c>
      <c r="D58" s="584"/>
      <c r="E58" s="584"/>
      <c r="F58" s="584"/>
      <c r="G58" s="584"/>
      <c r="H58" s="584"/>
      <c r="I58" s="584"/>
      <c r="J58" s="584"/>
      <c r="K58" s="584"/>
      <c r="L58" s="584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584"/>
      <c r="AD58" s="483"/>
      <c r="AE58" s="590">
        <f>IFERROR(VLOOKUP(AT58,source_honoraires!$D$10:$V$158,source_honoraires!$T$7,FALSE),0)</f>
        <v>0</v>
      </c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90"/>
      <c r="AS58" s="590"/>
      <c r="AT58" s="2" t="str">
        <f>$BE$5&amp;"B"</f>
        <v>B</v>
      </c>
    </row>
    <row r="59" spans="1:62" ht="31.5" customHeight="1" x14ac:dyDescent="0.15">
      <c r="A59" s="80"/>
      <c r="B59" s="482" t="s">
        <v>150</v>
      </c>
      <c r="C59" s="591" t="s">
        <v>151</v>
      </c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3"/>
      <c r="AE59" s="590" t="e">
        <f>VLOOKUP($BE$5,source_honoraires!$E$10:$X$351,source_honoraires!$X$6,FALSE)</f>
        <v>#N/A</v>
      </c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90"/>
      <c r="AS59" s="590"/>
      <c r="AT59" s="2" t="str">
        <f>$BE$5&amp;"C"</f>
        <v>C</v>
      </c>
    </row>
    <row r="61" spans="1:62" ht="2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6"/>
    </row>
    <row r="62" spans="1:62" x14ac:dyDescent="0.15">
      <c r="A62" s="57"/>
      <c r="B62" s="58" t="s">
        <v>152</v>
      </c>
      <c r="C62" s="58"/>
      <c r="D62" s="58"/>
      <c r="E62" s="58"/>
      <c r="F62" s="58"/>
      <c r="G62" s="58"/>
      <c r="H62" s="58"/>
      <c r="I62" s="589">
        <f>paramètres!B12</f>
        <v>0</v>
      </c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9"/>
    </row>
    <row r="63" spans="1:62" ht="2.25" customHeight="1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9"/>
    </row>
    <row r="64" spans="1:62" x14ac:dyDescent="0.15">
      <c r="A64" s="57"/>
      <c r="B64" s="58" t="s">
        <v>153</v>
      </c>
      <c r="C64" s="58"/>
      <c r="D64" s="58"/>
      <c r="E64" s="58"/>
      <c r="F64" s="58"/>
      <c r="G64" s="343" t="str">
        <f>MID(paramètres!B18,1,1)</f>
        <v/>
      </c>
      <c r="H64" s="344" t="str">
        <f>MID(paramètres!B18,2,1)</f>
        <v/>
      </c>
      <c r="I64" s="344" t="str">
        <f>MID(paramètres!B18,3,1)</f>
        <v/>
      </c>
      <c r="J64" s="344" t="str">
        <f>MID(paramètres!B18,4,1)</f>
        <v/>
      </c>
      <c r="K64" s="344" t="str">
        <f>MID(paramètres!B18,5,1)</f>
        <v/>
      </c>
      <c r="L64" s="345" t="str">
        <f>MID(paramètres!B18,6,1)</f>
        <v/>
      </c>
      <c r="M64" s="346"/>
      <c r="N64" s="344" t="str">
        <f>RIGHT(paramètres!B18,1)</f>
        <v/>
      </c>
      <c r="O64" s="58"/>
      <c r="P64" s="58"/>
      <c r="Q64" s="58"/>
      <c r="R64" s="58"/>
      <c r="S64" s="58"/>
      <c r="T64" s="58"/>
      <c r="U64" s="58"/>
      <c r="V64" s="58"/>
      <c r="W64" s="58"/>
      <c r="X64" s="58" t="s">
        <v>155</v>
      </c>
      <c r="Y64" s="58"/>
      <c r="Z64" s="58"/>
      <c r="AA64" s="589">
        <f>paramètres!B30</f>
        <v>0</v>
      </c>
      <c r="AB64" s="589"/>
      <c r="AC64" s="589"/>
      <c r="AD64" s="589"/>
      <c r="AE64" s="589"/>
      <c r="AF64" s="589"/>
      <c r="AG64" s="589"/>
      <c r="AH64" s="589"/>
      <c r="AI64" s="589"/>
      <c r="AJ64" s="58"/>
      <c r="AK64" s="58"/>
      <c r="AL64" s="58"/>
      <c r="AM64" s="58"/>
      <c r="AN64" s="58"/>
      <c r="AO64" s="58"/>
      <c r="AP64" s="58"/>
      <c r="AQ64" s="58"/>
      <c r="AR64" s="58"/>
      <c r="AS64" s="59"/>
    </row>
    <row r="65" spans="1:45" ht="2.25" customHeight="1" x14ac:dyDescent="0.1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347"/>
      <c r="AB65" s="347"/>
      <c r="AC65" s="347"/>
      <c r="AD65" s="347"/>
      <c r="AE65" s="347"/>
      <c r="AF65" s="347"/>
      <c r="AG65" s="347"/>
      <c r="AH65" s="347"/>
      <c r="AI65" s="347"/>
      <c r="AJ65" s="58"/>
      <c r="AK65" s="58"/>
      <c r="AL65" s="58"/>
      <c r="AM65" s="58"/>
      <c r="AN65" s="58"/>
      <c r="AO65" s="58"/>
      <c r="AP65" s="58"/>
      <c r="AQ65" s="58"/>
      <c r="AR65" s="58"/>
      <c r="AS65" s="59"/>
    </row>
    <row r="66" spans="1:45" x14ac:dyDescent="0.15">
      <c r="A66" s="57"/>
      <c r="B66" s="58" t="s">
        <v>157</v>
      </c>
      <c r="C66" s="58"/>
      <c r="D66" s="58"/>
      <c r="E66" s="58"/>
      <c r="F66" s="58"/>
      <c r="G66" s="588">
        <f>paramètres!B26</f>
        <v>0</v>
      </c>
      <c r="H66" s="588"/>
      <c r="I66" s="588"/>
      <c r="J66" s="346"/>
      <c r="K66" s="346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 t="s">
        <v>15</v>
      </c>
      <c r="Y66" s="58"/>
      <c r="Z66" s="58"/>
      <c r="AA66" s="589">
        <f>paramètres!B28</f>
        <v>0</v>
      </c>
      <c r="AB66" s="589"/>
      <c r="AC66" s="589"/>
      <c r="AD66" s="589"/>
      <c r="AE66" s="589"/>
      <c r="AF66" s="589"/>
      <c r="AG66" s="589"/>
      <c r="AH66" s="589"/>
      <c r="AI66" s="589"/>
      <c r="AJ66" s="58"/>
      <c r="AK66" s="58"/>
      <c r="AL66" s="58"/>
      <c r="AM66" s="58"/>
      <c r="AN66" s="58"/>
      <c r="AO66" s="58"/>
      <c r="AP66" s="58"/>
      <c r="AQ66" s="58"/>
      <c r="AR66" s="58"/>
      <c r="AS66" s="59"/>
    </row>
    <row r="67" spans="1:45" ht="2.25" customHeight="1" x14ac:dyDescent="0.15">
      <c r="A67" s="57"/>
      <c r="B67" s="58"/>
      <c r="C67" s="58"/>
      <c r="D67" s="58"/>
      <c r="E67" s="58"/>
      <c r="F67" s="58"/>
      <c r="G67" s="346"/>
      <c r="H67" s="346"/>
      <c r="I67" s="346"/>
      <c r="J67" s="346"/>
      <c r="K67" s="346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347"/>
      <c r="AB67" s="347"/>
      <c r="AC67" s="347"/>
      <c r="AD67" s="347"/>
      <c r="AE67" s="347"/>
      <c r="AF67" s="347"/>
      <c r="AG67" s="347"/>
      <c r="AH67" s="347"/>
      <c r="AI67" s="347"/>
      <c r="AJ67" s="58"/>
      <c r="AK67" s="58"/>
      <c r="AL67" s="58"/>
      <c r="AM67" s="58"/>
      <c r="AN67" s="58"/>
      <c r="AO67" s="58"/>
      <c r="AP67" s="58"/>
      <c r="AQ67" s="58"/>
      <c r="AR67" s="58"/>
      <c r="AS67" s="59"/>
    </row>
    <row r="68" spans="1:45" x14ac:dyDescent="0.15">
      <c r="A68" s="57"/>
      <c r="B68" s="58" t="s">
        <v>154</v>
      </c>
      <c r="C68" s="58"/>
      <c r="D68" s="58"/>
      <c r="E68" s="58"/>
      <c r="F68" s="58"/>
      <c r="G68" s="588">
        <f>paramètres!B32</f>
        <v>0</v>
      </c>
      <c r="H68" s="588"/>
      <c r="I68" s="588"/>
      <c r="J68" s="588"/>
      <c r="K68" s="58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 t="s">
        <v>156</v>
      </c>
      <c r="Y68" s="58"/>
      <c r="Z68" s="58"/>
      <c r="AA68" s="589">
        <f>paramètres!B34</f>
        <v>0</v>
      </c>
      <c r="AB68" s="589"/>
      <c r="AC68" s="589"/>
      <c r="AD68" s="589"/>
      <c r="AE68" s="589"/>
      <c r="AF68" s="589"/>
      <c r="AG68" s="589"/>
      <c r="AH68" s="589"/>
      <c r="AI68" s="589"/>
      <c r="AJ68" s="58"/>
      <c r="AK68" s="58"/>
      <c r="AL68" s="58"/>
      <c r="AM68" s="58"/>
      <c r="AN68" s="58"/>
      <c r="AO68" s="58"/>
      <c r="AP68" s="58"/>
      <c r="AQ68" s="58"/>
      <c r="AR68" s="58"/>
      <c r="AS68" s="59"/>
    </row>
    <row r="69" spans="1:45" ht="2.25" customHeight="1" x14ac:dyDescent="0.1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2"/>
    </row>
    <row r="70" spans="1:45" ht="2.25" customHeight="1" x14ac:dyDescent="0.15"/>
    <row r="71" spans="1:45" x14ac:dyDescent="0.15">
      <c r="V71" s="2" t="s">
        <v>174</v>
      </c>
      <c r="X71" s="586">
        <f>paramètres!B28</f>
        <v>0</v>
      </c>
      <c r="Y71" s="586"/>
      <c r="Z71" s="586"/>
      <c r="AA71" s="586"/>
      <c r="AB71" s="586"/>
      <c r="AC71" s="586"/>
      <c r="AE71" s="2" t="s">
        <v>175</v>
      </c>
      <c r="AF71" s="587" t="str">
        <f>IF(paramètres!B22&lt;&gt;"",paramètres!B22,"")</f>
        <v/>
      </c>
      <c r="AG71" s="587"/>
      <c r="AH71" s="587"/>
      <c r="AI71" s="587"/>
      <c r="AJ71" s="587"/>
      <c r="AK71" s="587"/>
    </row>
    <row r="73" spans="1:45" ht="15" x14ac:dyDescent="0.15">
      <c r="AC73" s="51" t="s">
        <v>158</v>
      </c>
    </row>
  </sheetData>
  <mergeCells count="89">
    <mergeCell ref="X71:AC71"/>
    <mergeCell ref="AF71:AK71"/>
    <mergeCell ref="I62:AE62"/>
    <mergeCell ref="AA64:AI64"/>
    <mergeCell ref="G66:I66"/>
    <mergeCell ref="AA66:AI66"/>
    <mergeCell ref="G68:K68"/>
    <mergeCell ref="AA68:AI68"/>
    <mergeCell ref="C59:AD59"/>
    <mergeCell ref="AE59:AS59"/>
    <mergeCell ref="A52:AD52"/>
    <mergeCell ref="AE52:AK52"/>
    <mergeCell ref="AL52:AS52"/>
    <mergeCell ref="A53:AD53"/>
    <mergeCell ref="AL53:AS53"/>
    <mergeCell ref="AE54:AK54"/>
    <mergeCell ref="AL54:AS54"/>
    <mergeCell ref="A56:AS56"/>
    <mergeCell ref="C57:AD57"/>
    <mergeCell ref="AE57:AS57"/>
    <mergeCell ref="C58:AC58"/>
    <mergeCell ref="AE58:AS58"/>
    <mergeCell ref="A50:AD50"/>
    <mergeCell ref="AE50:AK50"/>
    <mergeCell ref="AL50:AS50"/>
    <mergeCell ref="A51:AD51"/>
    <mergeCell ref="AE51:AK51"/>
    <mergeCell ref="AL51:AS51"/>
    <mergeCell ref="AH42:AO42"/>
    <mergeCell ref="AH43:AO43"/>
    <mergeCell ref="AH44:AO44"/>
    <mergeCell ref="AH45:AO45"/>
    <mergeCell ref="A49:AD49"/>
    <mergeCell ref="AE49:AK49"/>
    <mergeCell ref="AL49:AS49"/>
    <mergeCell ref="AL41:AS41"/>
    <mergeCell ref="AE33:AK33"/>
    <mergeCell ref="AL33:AS33"/>
    <mergeCell ref="R34:S34"/>
    <mergeCell ref="AE34:AK34"/>
    <mergeCell ref="AL34:AS40"/>
    <mergeCell ref="R35:S35"/>
    <mergeCell ref="AE35:AK35"/>
    <mergeCell ref="R36:S36"/>
    <mergeCell ref="AE36:AK36"/>
    <mergeCell ref="R37:S37"/>
    <mergeCell ref="AE37:AK37"/>
    <mergeCell ref="AE38:AK38"/>
    <mergeCell ref="AE39:AK39"/>
    <mergeCell ref="AE40:AK40"/>
    <mergeCell ref="AE41:AK41"/>
    <mergeCell ref="AE27:AK30"/>
    <mergeCell ref="AL27:AS30"/>
    <mergeCell ref="AE31:AK31"/>
    <mergeCell ref="AL31:AS31"/>
    <mergeCell ref="AE32:AK32"/>
    <mergeCell ref="AL32:AS32"/>
    <mergeCell ref="A23:U23"/>
    <mergeCell ref="AE23:AS23"/>
    <mergeCell ref="AE24:AK24"/>
    <mergeCell ref="AL24:AS24"/>
    <mergeCell ref="AE25:AK26"/>
    <mergeCell ref="AL25:AS26"/>
    <mergeCell ref="H18:M18"/>
    <mergeCell ref="S18:T18"/>
    <mergeCell ref="AC18:AR18"/>
    <mergeCell ref="X20:AB20"/>
    <mergeCell ref="AD20:AH20"/>
    <mergeCell ref="AK20:AR20"/>
    <mergeCell ref="A7:M7"/>
    <mergeCell ref="AC12:AR12"/>
    <mergeCell ref="H14:T14"/>
    <mergeCell ref="AC14:AR14"/>
    <mergeCell ref="D16:G16"/>
    <mergeCell ref="I16:J16"/>
    <mergeCell ref="N16:T16"/>
    <mergeCell ref="AC16:AR16"/>
    <mergeCell ref="BF3:BF4"/>
    <mergeCell ref="A4:M4"/>
    <mergeCell ref="U4:AS4"/>
    <mergeCell ref="A5:M5"/>
    <mergeCell ref="A6:M6"/>
    <mergeCell ref="Z6:AA6"/>
    <mergeCell ref="BE3:BE4"/>
    <mergeCell ref="A1:M1"/>
    <mergeCell ref="A2:M2"/>
    <mergeCell ref="U2:AS2"/>
    <mergeCell ref="A3:M3"/>
    <mergeCell ref="U3:AS3"/>
  </mergeCells>
  <conditionalFormatting sqref="D16:G16 I16:J16 N16:T16 M10:R10 T10 AA68">
    <cfRule type="containsBlanks" dxfId="61" priority="18">
      <formula>LEN(TRIM(D10))=0</formula>
    </cfRule>
  </conditionalFormatting>
  <conditionalFormatting sqref="H18:M18 S18:T18">
    <cfRule type="containsBlanks" dxfId="60" priority="17">
      <formula>LEN(TRIM(H18))=0</formula>
    </cfRule>
  </conditionalFormatting>
  <conditionalFormatting sqref="J20:K20">
    <cfRule type="containsBlanks" dxfId="59" priority="15">
      <formula>LEN(TRIM(J20))=0</formula>
    </cfRule>
  </conditionalFormatting>
  <conditionalFormatting sqref="G12">
    <cfRule type="containsBlanks" dxfId="58" priority="16">
      <formula>LEN(TRIM(G12))=0</formula>
    </cfRule>
  </conditionalFormatting>
  <conditionalFormatting sqref="M20:N20">
    <cfRule type="containsBlanks" dxfId="57" priority="14">
      <formula>LEN(TRIM(M20))=0</formula>
    </cfRule>
  </conditionalFormatting>
  <conditionalFormatting sqref="AI10:AN10">
    <cfRule type="containsBlanks" dxfId="56" priority="13">
      <formula>LEN(TRIM(AI10))=0</formula>
    </cfRule>
  </conditionalFormatting>
  <conditionalFormatting sqref="X20:AB20">
    <cfRule type="containsBlanks" dxfId="55" priority="12">
      <formula>LEN(TRIM(X20))=0</formula>
    </cfRule>
  </conditionalFormatting>
  <conditionalFormatting sqref="AD20">
    <cfRule type="containsBlanks" dxfId="54" priority="11">
      <formula>LEN(TRIM(AD20))=0</formula>
    </cfRule>
  </conditionalFormatting>
  <conditionalFormatting sqref="AK20:AR20">
    <cfRule type="containsBlanks" dxfId="53" priority="10">
      <formula>LEN(TRIM(AK20))=0</formula>
    </cfRule>
  </conditionalFormatting>
  <conditionalFormatting sqref="AC12:AR12 AC14:AR14 AC18:AR18 AC16:AR16">
    <cfRule type="containsBlanks" dxfId="52" priority="9">
      <formula>LEN(TRIM(AC12))=0</formula>
    </cfRule>
  </conditionalFormatting>
  <conditionalFormatting sqref="H14:T14">
    <cfRule type="containsBlanks" dxfId="51" priority="8">
      <formula>LEN(TRIM(H14))=0</formula>
    </cfRule>
  </conditionalFormatting>
  <conditionalFormatting sqref="AP10">
    <cfRule type="containsBlanks" dxfId="50" priority="7">
      <formula>LEN(TRIM(AP10))=0</formula>
    </cfRule>
  </conditionalFormatting>
  <conditionalFormatting sqref="G64:L64">
    <cfRule type="containsBlanks" dxfId="49" priority="6">
      <formula>LEN(TRIM(G64))=0</formula>
    </cfRule>
  </conditionalFormatting>
  <conditionalFormatting sqref="N64">
    <cfRule type="containsBlanks" dxfId="48" priority="5">
      <formula>LEN(TRIM(N64))=0</formula>
    </cfRule>
  </conditionalFormatting>
  <conditionalFormatting sqref="G66:I66 G68:K68">
    <cfRule type="containsBlanks" dxfId="47" priority="4">
      <formula>LEN(TRIM(G66))=0</formula>
    </cfRule>
  </conditionalFormatting>
  <conditionalFormatting sqref="I62:AE62">
    <cfRule type="containsBlanks" dxfId="46" priority="3">
      <formula>LEN(TRIM(I62))=0</formula>
    </cfRule>
  </conditionalFormatting>
  <conditionalFormatting sqref="AA64:AI64 AA66:AI66">
    <cfRule type="containsBlanks" dxfId="45" priority="2">
      <formula>LEN(TRIM(AA64))=0</formula>
    </cfRule>
  </conditionalFormatting>
  <conditionalFormatting sqref="Z6:AA6">
    <cfRule type="containsBlanks" dxfId="44" priority="1">
      <formula>LEN(TRIM(Z6))=0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84" orientation="portrait" r:id="rId1"/>
  <headerFooter>
    <oddHeader>&amp;R&amp;"Geneva,Gras"&amp;12ID19</oddHeader>
    <oddFooter>&amp;L_____________________________
(1) Célibataire, marié, veuf, divorcé.
(2) Inclure la période des congés.&amp;R
Mis au format Excel par : www.impots-et-taxes.com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  <pageSetUpPr fitToPage="1"/>
  </sheetPr>
  <dimension ref="A1:BJ73"/>
  <sheetViews>
    <sheetView showGridLines="0" showZeros="0" workbookViewId="0">
      <selection activeCell="BE50" sqref="BE50"/>
    </sheetView>
  </sheetViews>
  <sheetFormatPr baseColWidth="10" defaultColWidth="3.6640625" defaultRowHeight="14" x14ac:dyDescent="0.15"/>
  <cols>
    <col min="1" max="1" width="0.6640625" style="2" customWidth="1"/>
    <col min="2" max="2" width="3.6640625" style="2" bestFit="1" customWidth="1"/>
    <col min="3" max="6" width="3.6640625" style="2"/>
    <col min="7" max="7" width="3.6640625" style="2" customWidth="1"/>
    <col min="8" max="9" width="3.6640625" style="2"/>
    <col min="10" max="11" width="2.83203125" style="2" customWidth="1"/>
    <col min="12" max="12" width="4.5" style="2" customWidth="1"/>
    <col min="13" max="20" width="2.6640625" style="2" customWidth="1"/>
    <col min="21" max="21" width="0.5" style="2" customWidth="1"/>
    <col min="22" max="22" width="0.83203125" style="2" customWidth="1"/>
    <col min="23" max="29" width="3.1640625" style="2" customWidth="1"/>
    <col min="30" max="30" width="1.1640625" style="2" customWidth="1"/>
    <col min="31" max="34" width="3.1640625" style="2" customWidth="1"/>
    <col min="35" max="44" width="2.6640625" style="2" customWidth="1"/>
    <col min="45" max="45" width="0.6640625" style="2" customWidth="1"/>
    <col min="46" max="46" width="3.6640625" style="2" hidden="1" customWidth="1"/>
    <col min="47" max="56" width="3.6640625" style="2"/>
    <col min="57" max="57" width="28.6640625" style="2" bestFit="1" customWidth="1"/>
    <col min="58" max="58" width="5.5" style="349" hidden="1" customWidth="1"/>
    <col min="59" max="61" width="0" style="2" hidden="1" customWidth="1"/>
    <col min="62" max="62" width="3" style="349" hidden="1" customWidth="1"/>
    <col min="63" max="16384" width="3.6640625" style="2"/>
  </cols>
  <sheetData>
    <row r="1" spans="1:62" ht="16" x14ac:dyDescent="0.15">
      <c r="A1" s="523" t="s">
        <v>28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"/>
      <c r="O1" s="52"/>
      <c r="P1" s="52"/>
      <c r="AM1" s="53"/>
    </row>
    <row r="2" spans="1:62" s="53" customFormat="1" ht="15" thickBot="1" x14ac:dyDescent="0.2">
      <c r="A2" s="522" t="s">
        <v>104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3"/>
      <c r="O2" s="3"/>
      <c r="P2" s="3"/>
      <c r="U2" s="522" t="s">
        <v>106</v>
      </c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BF2" s="350"/>
      <c r="BJ2" s="350"/>
    </row>
    <row r="3" spans="1:62" s="53" customFormat="1" ht="13.5" customHeight="1" x14ac:dyDescent="0.15">
      <c r="A3" s="522" t="s">
        <v>159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3"/>
      <c r="O3" s="3"/>
      <c r="P3" s="3"/>
      <c r="U3" s="522" t="s">
        <v>107</v>
      </c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BE3" s="518" t="s">
        <v>303</v>
      </c>
      <c r="BF3" s="516" t="s">
        <v>290</v>
      </c>
      <c r="BJ3" s="354" t="str">
        <f>paramètres!E6</f>
        <v>00</v>
      </c>
    </row>
    <row r="4" spans="1:62" ht="15" x14ac:dyDescent="0.15">
      <c r="A4" s="522" t="s">
        <v>105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"/>
      <c r="O4" s="52"/>
      <c r="P4" s="52"/>
      <c r="U4" s="522" t="s">
        <v>108</v>
      </c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BE4" s="519"/>
      <c r="BF4" s="517"/>
      <c r="BJ4" s="354" t="str">
        <f>paramètres!E7</f>
        <v/>
      </c>
    </row>
    <row r="5" spans="1:62" ht="15" thickBot="1" x14ac:dyDescent="0.2">
      <c r="A5" s="522" t="s">
        <v>33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3"/>
      <c r="O5" s="3"/>
      <c r="P5" s="3"/>
      <c r="BE5" s="366"/>
      <c r="BF5" s="351">
        <f>BE5</f>
        <v>0</v>
      </c>
    </row>
    <row r="6" spans="1:62" x14ac:dyDescent="0.15">
      <c r="A6" s="524" t="s">
        <v>109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3"/>
      <c r="O6" s="3"/>
      <c r="P6" s="3"/>
      <c r="V6" s="4" t="s">
        <v>112</v>
      </c>
      <c r="W6" s="4"/>
      <c r="X6" s="4"/>
      <c r="Y6" s="4"/>
      <c r="Z6" s="525">
        <f>paramètres!B20</f>
        <v>0</v>
      </c>
      <c r="AA6" s="525"/>
      <c r="AB6" s="4" t="s">
        <v>111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62" x14ac:dyDescent="0.15">
      <c r="A7" s="524" t="s">
        <v>110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3"/>
      <c r="O7" s="3"/>
      <c r="P7" s="3"/>
    </row>
    <row r="8" spans="1:62" ht="19.5" customHeight="1" x14ac:dyDescent="0.15"/>
    <row r="9" spans="1:62" ht="3" customHeight="1" x14ac:dyDescent="0.1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  <c r="V9" s="5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6"/>
    </row>
    <row r="10" spans="1:62" x14ac:dyDescent="0.15">
      <c r="A10" s="57"/>
      <c r="B10" s="425" t="s">
        <v>113</v>
      </c>
      <c r="C10" s="426"/>
      <c r="D10" s="425"/>
      <c r="E10" s="425"/>
      <c r="F10" s="425"/>
      <c r="G10" s="425"/>
      <c r="H10" s="425"/>
      <c r="I10" s="425"/>
      <c r="J10" s="425"/>
      <c r="K10" s="425"/>
      <c r="L10" s="425" t="s">
        <v>20</v>
      </c>
      <c r="M10" s="427" t="str">
        <f>LEFT(BE5,1)</f>
        <v/>
      </c>
      <c r="N10" s="428" t="str">
        <f>MID(BE5,2,1)</f>
        <v/>
      </c>
      <c r="O10" s="428" t="str">
        <f>MID(BE5,3,1)</f>
        <v/>
      </c>
      <c r="P10" s="428" t="str">
        <f>MID(BE5,4,1)</f>
        <v/>
      </c>
      <c r="Q10" s="428" t="str">
        <f>MID(BE5,5,1)</f>
        <v/>
      </c>
      <c r="R10" s="429" t="str">
        <f>MID(BE5,6,1)</f>
        <v/>
      </c>
      <c r="S10" s="430"/>
      <c r="T10" s="431" t="str">
        <f>+MID(BE5,7,1)</f>
        <v/>
      </c>
      <c r="U10" s="59"/>
      <c r="V10" s="57"/>
      <c r="W10" s="58" t="s">
        <v>118</v>
      </c>
      <c r="X10" s="58"/>
      <c r="Y10" s="58"/>
      <c r="Z10" s="58"/>
      <c r="AA10" s="58"/>
      <c r="AB10" s="58"/>
      <c r="AC10" s="58"/>
      <c r="AD10" s="58"/>
      <c r="AE10" s="58" t="s">
        <v>20</v>
      </c>
      <c r="AF10" s="58"/>
      <c r="AG10" s="58"/>
      <c r="AH10" s="58"/>
      <c r="AI10" s="92"/>
      <c r="AJ10" s="93"/>
      <c r="AK10" s="93"/>
      <c r="AL10" s="93"/>
      <c r="AM10" s="93"/>
      <c r="AN10" s="94"/>
      <c r="AO10" s="65"/>
      <c r="AP10" s="93"/>
      <c r="AQ10" s="65"/>
      <c r="AR10" s="65"/>
      <c r="AS10" s="63"/>
    </row>
    <row r="11" spans="1:62" ht="2.25" customHeight="1" x14ac:dyDescent="0.15">
      <c r="A11" s="57"/>
      <c r="B11" s="425"/>
      <c r="C11" s="426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59"/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9"/>
    </row>
    <row r="12" spans="1:62" x14ac:dyDescent="0.15">
      <c r="A12" s="57"/>
      <c r="B12" s="425" t="s">
        <v>114</v>
      </c>
      <c r="C12" s="426"/>
      <c r="D12" s="425"/>
      <c r="E12" s="425"/>
      <c r="F12" s="425"/>
      <c r="G12" s="432" t="e">
        <f>VLOOKUP($BE$5,source_honoraires!$E$10:$V$351,source_honoraires!$F$6,FALSE)&amp;" "&amp;VLOOKUP($BE$5,source_honoraires!$E$10:$V$351,source_honoraires!$G$6,FALSE)</f>
        <v>#N/A</v>
      </c>
      <c r="H12" s="426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59"/>
      <c r="V12" s="57"/>
      <c r="W12" s="58" t="s">
        <v>122</v>
      </c>
      <c r="X12" s="58"/>
      <c r="Y12" s="58"/>
      <c r="Z12" s="58"/>
      <c r="AA12" s="58"/>
      <c r="AB12" s="58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9"/>
    </row>
    <row r="13" spans="1:62" ht="2.25" customHeight="1" x14ac:dyDescent="0.15">
      <c r="A13" s="57"/>
      <c r="B13" s="425"/>
      <c r="C13" s="426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59"/>
      <c r="V13" s="57"/>
      <c r="W13" s="58"/>
      <c r="X13" s="58"/>
      <c r="Y13" s="58"/>
      <c r="Z13" s="58"/>
      <c r="AA13" s="58"/>
      <c r="AB13" s="58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59"/>
    </row>
    <row r="14" spans="1:62" x14ac:dyDescent="0.15">
      <c r="A14" s="57"/>
      <c r="B14" s="425" t="s">
        <v>21</v>
      </c>
      <c r="C14" s="426"/>
      <c r="D14" s="425"/>
      <c r="E14" s="425"/>
      <c r="F14" s="425"/>
      <c r="G14" s="425"/>
      <c r="H14" s="527" t="e">
        <f>VLOOKUP($BE$5,source_honoraires!$E$10:$V$351,source_honoraires!$I$6,FALSE)</f>
        <v>#N/A</v>
      </c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9"/>
      <c r="V14" s="57"/>
      <c r="W14" s="58" t="s">
        <v>121</v>
      </c>
      <c r="X14" s="58"/>
      <c r="Y14" s="58"/>
      <c r="Z14" s="58"/>
      <c r="AA14" s="58"/>
      <c r="AB14" s="58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9"/>
    </row>
    <row r="15" spans="1:62" ht="2.25" customHeight="1" x14ac:dyDescent="0.15">
      <c r="A15" s="57"/>
      <c r="B15" s="425"/>
      <c r="C15" s="426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59"/>
      <c r="V15" s="57"/>
      <c r="W15" s="58"/>
      <c r="X15" s="58"/>
      <c r="Y15" s="58"/>
      <c r="Z15" s="58"/>
      <c r="AA15" s="58"/>
      <c r="AB15" s="58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59"/>
    </row>
    <row r="16" spans="1:62" x14ac:dyDescent="0.15">
      <c r="A16" s="57"/>
      <c r="B16" s="425" t="s">
        <v>8</v>
      </c>
      <c r="C16" s="426"/>
      <c r="D16" s="527" t="e">
        <f>VLOOKUP($BE$5,source_honoraires!$E$10:$V$351,source_honoraires!$K$6,FALSE)</f>
        <v>#N/A</v>
      </c>
      <c r="E16" s="527"/>
      <c r="F16" s="527"/>
      <c r="G16" s="527"/>
      <c r="H16" s="425" t="s">
        <v>18</v>
      </c>
      <c r="I16" s="527" t="e">
        <f>VLOOKUP($BE$5,source_honoraires!$E$10:$V$351,source_honoraires!$L$6,FALSE)</f>
        <v>#N/A</v>
      </c>
      <c r="J16" s="527"/>
      <c r="K16" s="433"/>
      <c r="L16" s="425" t="s">
        <v>15</v>
      </c>
      <c r="M16" s="425"/>
      <c r="N16" s="527" t="e">
        <f>VLOOKUP($BE$5,source_honoraires!$E$10:$V$351,source_honoraires!$M$6,FALSE)</f>
        <v>#N/A</v>
      </c>
      <c r="O16" s="527"/>
      <c r="P16" s="527"/>
      <c r="Q16" s="527"/>
      <c r="R16" s="527"/>
      <c r="S16" s="527"/>
      <c r="T16" s="527"/>
      <c r="U16" s="59"/>
      <c r="V16" s="57"/>
      <c r="W16" s="58" t="s">
        <v>120</v>
      </c>
      <c r="X16" s="58"/>
      <c r="Y16" s="58"/>
      <c r="Z16" s="58"/>
      <c r="AA16" s="58"/>
      <c r="AB16" s="58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9"/>
    </row>
    <row r="17" spans="1:62" ht="2.25" customHeight="1" x14ac:dyDescent="0.15">
      <c r="A17" s="57"/>
      <c r="B17" s="425"/>
      <c r="C17" s="426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59"/>
      <c r="V17" s="57"/>
      <c r="W17" s="58"/>
      <c r="X17" s="58"/>
      <c r="Y17" s="58"/>
      <c r="Z17" s="58"/>
      <c r="AA17" s="58"/>
      <c r="AB17" s="58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59"/>
    </row>
    <row r="18" spans="1:62" x14ac:dyDescent="0.15">
      <c r="A18" s="57"/>
      <c r="B18" s="425" t="s">
        <v>161</v>
      </c>
      <c r="C18" s="426"/>
      <c r="D18" s="425"/>
      <c r="E18" s="425"/>
      <c r="F18" s="425"/>
      <c r="G18" s="425"/>
      <c r="H18" s="527"/>
      <c r="I18" s="527"/>
      <c r="J18" s="527"/>
      <c r="K18" s="527"/>
      <c r="L18" s="527"/>
      <c r="M18" s="527"/>
      <c r="N18" s="425" t="s">
        <v>115</v>
      </c>
      <c r="O18" s="426"/>
      <c r="P18" s="425"/>
      <c r="Q18" s="425"/>
      <c r="R18" s="425"/>
      <c r="S18" s="528"/>
      <c r="T18" s="528"/>
      <c r="U18" s="59"/>
      <c r="V18" s="57"/>
      <c r="W18" s="58" t="s">
        <v>123</v>
      </c>
      <c r="X18" s="58"/>
      <c r="Y18" s="58"/>
      <c r="Z18" s="58"/>
      <c r="AA18" s="58"/>
      <c r="AB18" s="58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9"/>
    </row>
    <row r="19" spans="1:62" ht="2.25" customHeight="1" x14ac:dyDescent="0.15">
      <c r="A19" s="57"/>
      <c r="B19" s="425"/>
      <c r="C19" s="426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59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</row>
    <row r="20" spans="1:62" x14ac:dyDescent="0.15">
      <c r="A20" s="57"/>
      <c r="B20" s="425" t="s">
        <v>116</v>
      </c>
      <c r="C20" s="426"/>
      <c r="D20" s="425"/>
      <c r="E20" s="425"/>
      <c r="F20" s="425"/>
      <c r="G20" s="425"/>
      <c r="H20" s="425"/>
      <c r="I20" s="425" t="s">
        <v>27</v>
      </c>
      <c r="J20" s="434" t="e">
        <f>IF(VLOOKUP($BE$5,source_honoraires!$E$10:$V$351,source_honoraires!$O$6,FALSE)&lt;10,"0"&amp;VLOOKUP($BE$5,source_honoraires!$E$10:$V$351,source_honoraires!$O$6,FALSE),VLOOKUP($BE$5,source_honoraires!$E$10:$V$351,source_honoraires!$O$6,FALSE))</f>
        <v>#N/A</v>
      </c>
      <c r="K20" s="435" t="e">
        <f>IF(VLOOKUP($BE$5,source_honoraires!$E$10:$V$351,source_honoraires!$P$6,FALSE)&lt;10,"0"&amp;VLOOKUP($BE$5,source_honoraires!$E$10:$V$351,source_honoraires!$P$6,FALSE),VLOOKUP($BE$5,source_honoraires!$E$10:$V$351,source_honoraires!$P$6,FALSE))</f>
        <v>#N/A</v>
      </c>
      <c r="L20" s="430" t="s">
        <v>117</v>
      </c>
      <c r="M20" s="434" t="e">
        <f>VLOOKUP($BE$5,source_honoraires!$E$10:$V$351,source_honoraires!$Q$6,FALSE)</f>
        <v>#N/A</v>
      </c>
      <c r="N20" s="435" t="e">
        <f>VLOOKUP($BE$5,source_honoraires!$E$10:$V$351,source_honoraires!$R$6,FALSE)</f>
        <v>#N/A</v>
      </c>
      <c r="O20" s="436" t="s">
        <v>66</v>
      </c>
      <c r="P20" s="425"/>
      <c r="Q20" s="425"/>
      <c r="R20" s="425"/>
      <c r="S20" s="425"/>
      <c r="T20" s="425"/>
      <c r="U20" s="59"/>
      <c r="V20" s="57"/>
      <c r="W20" s="58" t="s">
        <v>8</v>
      </c>
      <c r="X20" s="529"/>
      <c r="Y20" s="529"/>
      <c r="Z20" s="529"/>
      <c r="AA20" s="529"/>
      <c r="AB20" s="529"/>
      <c r="AC20" s="58" t="s">
        <v>18</v>
      </c>
      <c r="AD20" s="526"/>
      <c r="AE20" s="526"/>
      <c r="AF20" s="526"/>
      <c r="AG20" s="526"/>
      <c r="AH20" s="526"/>
      <c r="AI20" s="58" t="s">
        <v>15</v>
      </c>
      <c r="AJ20" s="58"/>
      <c r="AK20" s="526"/>
      <c r="AL20" s="526"/>
      <c r="AM20" s="526"/>
      <c r="AN20" s="526"/>
      <c r="AO20" s="526"/>
      <c r="AP20" s="526"/>
      <c r="AQ20" s="526"/>
      <c r="AR20" s="526"/>
      <c r="AS20" s="59"/>
    </row>
    <row r="21" spans="1:62" ht="5.25" customHeight="1" x14ac:dyDescent="0.15">
      <c r="A21" s="60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62"/>
      <c r="V21" s="60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2"/>
    </row>
    <row r="23" spans="1:62" s="53" customFormat="1" ht="15" customHeight="1" x14ac:dyDescent="0.15">
      <c r="A23" s="530" t="s">
        <v>119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64"/>
      <c r="W23" s="64"/>
      <c r="X23" s="64"/>
      <c r="Y23" s="64"/>
      <c r="Z23" s="64"/>
      <c r="AA23" s="64"/>
      <c r="AB23" s="64"/>
      <c r="AC23" s="64"/>
      <c r="AD23" s="64"/>
      <c r="AE23" s="532" t="s">
        <v>12</v>
      </c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4"/>
      <c r="BF23" s="350"/>
      <c r="BJ23" s="350"/>
    </row>
    <row r="24" spans="1:62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32" t="s">
        <v>22</v>
      </c>
      <c r="AF24" s="533"/>
      <c r="AG24" s="533"/>
      <c r="AH24" s="533"/>
      <c r="AI24" s="533"/>
      <c r="AJ24" s="533"/>
      <c r="AK24" s="534"/>
      <c r="AL24" s="532" t="s">
        <v>23</v>
      </c>
      <c r="AM24" s="533"/>
      <c r="AN24" s="533"/>
      <c r="AO24" s="533"/>
      <c r="AP24" s="533"/>
      <c r="AQ24" s="533"/>
      <c r="AR24" s="533"/>
      <c r="AS24" s="534"/>
    </row>
    <row r="25" spans="1:62" ht="20.25" customHeight="1" x14ac:dyDescent="0.15">
      <c r="A25" s="57"/>
      <c r="B25" s="70" t="s">
        <v>124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</row>
    <row r="26" spans="1:62" ht="15" x14ac:dyDescent="0.15">
      <c r="A26" s="57"/>
      <c r="B26" s="70" t="s">
        <v>125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</row>
    <row r="27" spans="1:62" x14ac:dyDescent="0.15">
      <c r="A27" s="57"/>
      <c r="B27" s="71" t="s">
        <v>126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36"/>
      <c r="AF27" s="537"/>
      <c r="AG27" s="537"/>
      <c r="AH27" s="537"/>
      <c r="AI27" s="537"/>
      <c r="AJ27" s="537"/>
      <c r="AK27" s="538"/>
      <c r="AL27" s="536"/>
      <c r="AM27" s="537"/>
      <c r="AN27" s="537"/>
      <c r="AO27" s="537"/>
      <c r="AP27" s="537"/>
      <c r="AQ27" s="537"/>
      <c r="AR27" s="537"/>
      <c r="AS27" s="538"/>
    </row>
    <row r="28" spans="1:62" x14ac:dyDescent="0.15">
      <c r="A28" s="57"/>
      <c r="B28" s="71" t="s">
        <v>127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39"/>
      <c r="AF28" s="540"/>
      <c r="AG28" s="540"/>
      <c r="AH28" s="540"/>
      <c r="AI28" s="540"/>
      <c r="AJ28" s="540"/>
      <c r="AK28" s="541"/>
      <c r="AL28" s="539"/>
      <c r="AM28" s="540"/>
      <c r="AN28" s="540"/>
      <c r="AO28" s="540"/>
      <c r="AP28" s="540"/>
      <c r="AQ28" s="540"/>
      <c r="AR28" s="540"/>
      <c r="AS28" s="541"/>
    </row>
    <row r="29" spans="1:62" x14ac:dyDescent="0.15">
      <c r="A29" s="57"/>
      <c r="B29" s="71" t="s">
        <v>142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39"/>
      <c r="AF29" s="540"/>
      <c r="AG29" s="540"/>
      <c r="AH29" s="540"/>
      <c r="AI29" s="540"/>
      <c r="AJ29" s="540"/>
      <c r="AK29" s="541"/>
      <c r="AL29" s="539"/>
      <c r="AM29" s="540"/>
      <c r="AN29" s="540"/>
      <c r="AO29" s="540"/>
      <c r="AP29" s="540"/>
      <c r="AQ29" s="540"/>
      <c r="AR29" s="540"/>
      <c r="AS29" s="541"/>
    </row>
    <row r="30" spans="1:62" ht="7.5" customHeight="1" x14ac:dyDescent="0.15">
      <c r="A30" s="57"/>
      <c r="B30" s="58"/>
      <c r="C30" s="7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42"/>
      <c r="AF30" s="543"/>
      <c r="AG30" s="543"/>
      <c r="AH30" s="543"/>
      <c r="AI30" s="543"/>
      <c r="AJ30" s="543"/>
      <c r="AK30" s="544"/>
      <c r="AL30" s="542"/>
      <c r="AM30" s="543"/>
      <c r="AN30" s="543"/>
      <c r="AO30" s="543"/>
      <c r="AP30" s="543"/>
      <c r="AQ30" s="543"/>
      <c r="AR30" s="543"/>
      <c r="AS30" s="544"/>
    </row>
    <row r="31" spans="1:62" s="51" customFormat="1" ht="15" x14ac:dyDescent="0.15">
      <c r="A31" s="72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110" t="s">
        <v>179</v>
      </c>
      <c r="Q31" s="111" t="str">
        <f>RIGHT(Z6,2)</f>
        <v>0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BF31" s="352"/>
      <c r="BJ31" s="352"/>
    </row>
    <row r="32" spans="1:62" s="52" customFormat="1" ht="15" x14ac:dyDescent="0.1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 t="s">
        <v>136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546"/>
      <c r="AF32" s="546"/>
      <c r="AG32" s="546"/>
      <c r="AH32" s="546"/>
      <c r="AI32" s="546"/>
      <c r="AJ32" s="546"/>
      <c r="AK32" s="546"/>
      <c r="AL32" s="546"/>
      <c r="AM32" s="546"/>
      <c r="AN32" s="546"/>
      <c r="AO32" s="546"/>
      <c r="AP32" s="546"/>
      <c r="AQ32" s="546"/>
      <c r="AR32" s="546"/>
      <c r="AS32" s="546"/>
      <c r="BF32" s="353"/>
      <c r="BJ32" s="353"/>
    </row>
    <row r="33" spans="1:62" s="51" customFormat="1" ht="15" x14ac:dyDescent="0.15">
      <c r="A33" s="72"/>
      <c r="B33" s="70"/>
      <c r="C33" s="70"/>
      <c r="D33" s="70" t="s">
        <v>132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BF33" s="352"/>
      <c r="BJ33" s="352"/>
    </row>
    <row r="34" spans="1:62" s="51" customFormat="1" ht="15" x14ac:dyDescent="0.15">
      <c r="A34" s="72"/>
      <c r="B34" s="70"/>
      <c r="C34" s="70"/>
      <c r="D34" s="70"/>
      <c r="E34" s="70"/>
      <c r="F34" s="70"/>
      <c r="G34" s="70"/>
      <c r="H34" s="66" t="s">
        <v>128</v>
      </c>
      <c r="I34" s="70" t="s">
        <v>16</v>
      </c>
      <c r="J34" s="70"/>
      <c r="K34" s="70"/>
      <c r="L34" s="70"/>
      <c r="M34" s="70"/>
      <c r="N34" s="70"/>
      <c r="O34" s="70"/>
      <c r="P34" s="70"/>
      <c r="Q34" s="70"/>
      <c r="R34" s="549">
        <v>0.06</v>
      </c>
      <c r="S34" s="549"/>
      <c r="T34" s="70" t="s">
        <v>131</v>
      </c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535"/>
      <c r="AF34" s="535"/>
      <c r="AG34" s="535"/>
      <c r="AH34" s="535"/>
      <c r="AI34" s="535"/>
      <c r="AJ34" s="535"/>
      <c r="AK34" s="535"/>
      <c r="AL34" s="550"/>
      <c r="AM34" s="551"/>
      <c r="AN34" s="551"/>
      <c r="AO34" s="551"/>
      <c r="AP34" s="551"/>
      <c r="AQ34" s="551"/>
      <c r="AR34" s="551"/>
      <c r="AS34" s="552"/>
      <c r="BF34" s="352"/>
      <c r="BJ34" s="352"/>
    </row>
    <row r="35" spans="1:62" s="51" customFormat="1" ht="15" x14ac:dyDescent="0.15">
      <c r="A35" s="72"/>
      <c r="B35" s="70"/>
      <c r="C35" s="70"/>
      <c r="D35" s="70"/>
      <c r="E35" s="70"/>
      <c r="F35" s="70"/>
      <c r="G35" s="70"/>
      <c r="H35" s="66" t="s">
        <v>128</v>
      </c>
      <c r="I35" s="70" t="s">
        <v>129</v>
      </c>
      <c r="J35" s="70"/>
      <c r="K35" s="70"/>
      <c r="L35" s="70"/>
      <c r="M35" s="70"/>
      <c r="N35" s="70"/>
      <c r="O35" s="70"/>
      <c r="P35" s="70"/>
      <c r="Q35" s="70"/>
      <c r="R35" s="549">
        <v>0.05</v>
      </c>
      <c r="S35" s="549"/>
      <c r="T35" s="70" t="s">
        <v>131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535"/>
      <c r="AF35" s="535"/>
      <c r="AG35" s="535"/>
      <c r="AH35" s="535"/>
      <c r="AI35" s="535"/>
      <c r="AJ35" s="535"/>
      <c r="AK35" s="535"/>
      <c r="AL35" s="553"/>
      <c r="AM35" s="547"/>
      <c r="AN35" s="547"/>
      <c r="AO35" s="547"/>
      <c r="AP35" s="547"/>
      <c r="AQ35" s="547"/>
      <c r="AR35" s="547"/>
      <c r="AS35" s="548"/>
      <c r="BF35" s="352"/>
      <c r="BJ35" s="352"/>
    </row>
    <row r="36" spans="1:62" s="51" customFormat="1" ht="15" x14ac:dyDescent="0.15">
      <c r="A36" s="72"/>
      <c r="B36" s="70"/>
      <c r="C36" s="70"/>
      <c r="D36" s="70"/>
      <c r="E36" s="70"/>
      <c r="F36" s="70"/>
      <c r="G36" s="70"/>
      <c r="H36" s="66" t="s">
        <v>128</v>
      </c>
      <c r="I36" s="70" t="s">
        <v>17</v>
      </c>
      <c r="J36" s="70"/>
      <c r="K36" s="70"/>
      <c r="L36" s="70"/>
      <c r="M36" s="70"/>
      <c r="N36" s="70"/>
      <c r="O36" s="70"/>
      <c r="P36" s="70"/>
      <c r="Q36" s="70"/>
      <c r="R36" s="549">
        <v>0.05</v>
      </c>
      <c r="S36" s="549"/>
      <c r="T36" s="70" t="s">
        <v>131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535"/>
      <c r="AF36" s="535"/>
      <c r="AG36" s="535"/>
      <c r="AH36" s="535"/>
      <c r="AI36" s="535"/>
      <c r="AJ36" s="535"/>
      <c r="AK36" s="535"/>
      <c r="AL36" s="553"/>
      <c r="AM36" s="547"/>
      <c r="AN36" s="547"/>
      <c r="AO36" s="547"/>
      <c r="AP36" s="547"/>
      <c r="AQ36" s="547"/>
      <c r="AR36" s="547"/>
      <c r="AS36" s="548"/>
      <c r="BF36" s="352"/>
      <c r="BJ36" s="352"/>
    </row>
    <row r="37" spans="1:62" s="51" customFormat="1" ht="15" x14ac:dyDescent="0.15">
      <c r="A37" s="72"/>
      <c r="B37" s="70"/>
      <c r="C37" s="70"/>
      <c r="D37" s="70"/>
      <c r="E37" s="70"/>
      <c r="F37" s="70"/>
      <c r="G37" s="70"/>
      <c r="H37" s="66" t="s">
        <v>128</v>
      </c>
      <c r="I37" s="70" t="s">
        <v>130</v>
      </c>
      <c r="J37" s="70"/>
      <c r="K37" s="70"/>
      <c r="L37" s="70"/>
      <c r="M37" s="70"/>
      <c r="N37" s="70"/>
      <c r="O37" s="70"/>
      <c r="P37" s="70"/>
      <c r="Q37" s="70"/>
      <c r="R37" s="549">
        <v>0.25</v>
      </c>
      <c r="S37" s="549"/>
      <c r="T37" s="70" t="s">
        <v>131</v>
      </c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535"/>
      <c r="AF37" s="535"/>
      <c r="AG37" s="535"/>
      <c r="AH37" s="535"/>
      <c r="AI37" s="535"/>
      <c r="AJ37" s="535"/>
      <c r="AK37" s="535"/>
      <c r="AL37" s="553"/>
      <c r="AM37" s="547"/>
      <c r="AN37" s="547"/>
      <c r="AO37" s="547"/>
      <c r="AP37" s="547"/>
      <c r="AQ37" s="547"/>
      <c r="AR37" s="547"/>
      <c r="AS37" s="548"/>
      <c r="BF37" s="352"/>
      <c r="BJ37" s="352"/>
    </row>
    <row r="38" spans="1:62" s="51" customFormat="1" ht="15" x14ac:dyDescent="0.15">
      <c r="A38" s="72"/>
      <c r="B38" s="70"/>
      <c r="C38" s="70"/>
      <c r="D38" s="70"/>
      <c r="E38" s="70"/>
      <c r="F38" s="70"/>
      <c r="G38" s="70"/>
      <c r="H38" s="70"/>
      <c r="I38" s="58" t="s">
        <v>133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535"/>
      <c r="AF38" s="535"/>
      <c r="AG38" s="535"/>
      <c r="AH38" s="535"/>
      <c r="AI38" s="535"/>
      <c r="AJ38" s="535"/>
      <c r="AK38" s="535"/>
      <c r="AL38" s="553"/>
      <c r="AM38" s="547"/>
      <c r="AN38" s="547"/>
      <c r="AO38" s="547"/>
      <c r="AP38" s="547"/>
      <c r="AQ38" s="547"/>
      <c r="AR38" s="547"/>
      <c r="AS38" s="548"/>
      <c r="BF38" s="352"/>
      <c r="BJ38" s="352"/>
    </row>
    <row r="39" spans="1:62" s="51" customFormat="1" ht="15" x14ac:dyDescent="0.15">
      <c r="A39" s="72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535"/>
      <c r="AF39" s="535"/>
      <c r="AG39" s="535"/>
      <c r="AH39" s="535"/>
      <c r="AI39" s="535"/>
      <c r="AJ39" s="535"/>
      <c r="AK39" s="535"/>
      <c r="AL39" s="553"/>
      <c r="AM39" s="547"/>
      <c r="AN39" s="547"/>
      <c r="AO39" s="547"/>
      <c r="AP39" s="547"/>
      <c r="AQ39" s="547"/>
      <c r="AR39" s="547"/>
      <c r="AS39" s="548"/>
      <c r="BF39" s="352"/>
      <c r="BJ39" s="352"/>
    </row>
    <row r="40" spans="1:62" s="51" customFormat="1" ht="15" x14ac:dyDescent="0.15">
      <c r="A40" s="72"/>
      <c r="B40" s="70"/>
      <c r="C40" s="70"/>
      <c r="D40" s="70" t="s">
        <v>134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5" t="s">
        <v>135</v>
      </c>
      <c r="AE40" s="535"/>
      <c r="AF40" s="535"/>
      <c r="AG40" s="535"/>
      <c r="AH40" s="535"/>
      <c r="AI40" s="535"/>
      <c r="AJ40" s="535"/>
      <c r="AK40" s="535"/>
      <c r="AL40" s="553"/>
      <c r="AM40" s="547"/>
      <c r="AN40" s="547"/>
      <c r="AO40" s="547"/>
      <c r="AP40" s="547"/>
      <c r="AQ40" s="547"/>
      <c r="AR40" s="547"/>
      <c r="AS40" s="548"/>
      <c r="BF40" s="352"/>
      <c r="BJ40" s="352"/>
    </row>
    <row r="41" spans="1:62" s="51" customFormat="1" ht="15" x14ac:dyDescent="0.15">
      <c r="A41" s="7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8"/>
      <c r="BF41" s="352"/>
      <c r="BJ41" s="352"/>
    </row>
    <row r="42" spans="1:62" s="51" customFormat="1" ht="16" thickBot="1" x14ac:dyDescent="0.2">
      <c r="A42" s="72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4" t="s">
        <v>137</v>
      </c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83"/>
      <c r="AF42" s="83"/>
      <c r="AG42" s="83"/>
      <c r="AH42" s="554">
        <f>SUM(AE32:AK40,AL32)</f>
        <v>0</v>
      </c>
      <c r="AI42" s="554"/>
      <c r="AJ42" s="554"/>
      <c r="AK42" s="554"/>
      <c r="AL42" s="554"/>
      <c r="AM42" s="554"/>
      <c r="AN42" s="554"/>
      <c r="AO42" s="554"/>
      <c r="AP42" s="83"/>
      <c r="AQ42" s="83"/>
      <c r="AR42" s="83"/>
      <c r="AS42" s="84"/>
      <c r="BF42" s="352"/>
      <c r="BJ42" s="352"/>
    </row>
    <row r="43" spans="1:62" s="51" customFormat="1" ht="16" thickTop="1" x14ac:dyDescent="0.15">
      <c r="A43" s="72"/>
      <c r="B43" s="70"/>
      <c r="C43" s="70"/>
      <c r="D43" s="70" t="s">
        <v>138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83"/>
      <c r="AF43" s="83"/>
      <c r="AG43" s="83"/>
      <c r="AH43" s="555"/>
      <c r="AI43" s="555"/>
      <c r="AJ43" s="555"/>
      <c r="AK43" s="555"/>
      <c r="AL43" s="555"/>
      <c r="AM43" s="555"/>
      <c r="AN43" s="555"/>
      <c r="AO43" s="555"/>
      <c r="AP43" s="83"/>
      <c r="AQ43" s="83"/>
      <c r="AR43" s="83"/>
      <c r="AS43" s="84"/>
      <c r="BF43" s="352"/>
      <c r="BJ43" s="352"/>
    </row>
    <row r="44" spans="1:62" s="51" customFormat="1" ht="16" thickBot="1" x14ac:dyDescent="0.2">
      <c r="A44" s="72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7" t="s">
        <v>139</v>
      </c>
      <c r="AA44" s="70"/>
      <c r="AB44" s="70"/>
      <c r="AC44" s="70"/>
      <c r="AD44" s="70"/>
      <c r="AE44" s="83"/>
      <c r="AF44" s="83"/>
      <c r="AG44" s="83"/>
      <c r="AH44" s="554">
        <f>AH42-AH43</f>
        <v>0</v>
      </c>
      <c r="AI44" s="554"/>
      <c r="AJ44" s="554"/>
      <c r="AK44" s="554"/>
      <c r="AL44" s="554"/>
      <c r="AM44" s="554"/>
      <c r="AN44" s="554"/>
      <c r="AO44" s="554"/>
      <c r="AP44" s="83"/>
      <c r="AQ44" s="83"/>
      <c r="AR44" s="83"/>
      <c r="AS44" s="84"/>
      <c r="BF44" s="352"/>
      <c r="BJ44" s="352"/>
    </row>
    <row r="45" spans="1:62" s="51" customFormat="1" ht="16" thickTop="1" x14ac:dyDescent="0.15">
      <c r="A45" s="72"/>
      <c r="B45" s="70"/>
      <c r="C45" s="70"/>
      <c r="D45" s="70" t="s">
        <v>140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83"/>
      <c r="AF45" s="83"/>
      <c r="AG45" s="83"/>
      <c r="AH45" s="555"/>
      <c r="AI45" s="555"/>
      <c r="AJ45" s="555"/>
      <c r="AK45" s="555"/>
      <c r="AL45" s="555"/>
      <c r="AM45" s="555"/>
      <c r="AN45" s="555"/>
      <c r="AO45" s="555"/>
      <c r="AP45" s="83"/>
      <c r="AQ45" s="83"/>
      <c r="AR45" s="83"/>
      <c r="AS45" s="84"/>
      <c r="BF45" s="352"/>
      <c r="BJ45" s="352"/>
    </row>
    <row r="46" spans="1:62" s="51" customFormat="1" ht="8.25" customHeight="1" x14ac:dyDescent="0.15">
      <c r="A46" s="7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66"/>
      <c r="AI46" s="66"/>
      <c r="AJ46" s="66"/>
      <c r="AK46" s="66"/>
      <c r="AL46" s="66"/>
      <c r="AM46" s="66"/>
      <c r="AN46" s="66"/>
      <c r="AO46" s="66"/>
      <c r="AP46" s="70"/>
      <c r="AQ46" s="70"/>
      <c r="AR46" s="70"/>
      <c r="AS46" s="76"/>
      <c r="BF46" s="352"/>
      <c r="BJ46" s="352"/>
    </row>
    <row r="47" spans="1:62" s="51" customFormat="1" ht="15" x14ac:dyDescent="0.15">
      <c r="A47" s="67"/>
      <c r="B47" s="78" t="s">
        <v>141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9"/>
      <c r="BF47" s="352"/>
      <c r="BJ47" s="352"/>
    </row>
    <row r="48" spans="1:62" s="51" customFormat="1" ht="15" x14ac:dyDescent="0.15">
      <c r="BF48" s="352"/>
      <c r="BJ48" s="352"/>
    </row>
    <row r="49" spans="1:62" s="51" customFormat="1" ht="36.75" customHeight="1" x14ac:dyDescent="0.15">
      <c r="A49" s="556" t="s">
        <v>145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8"/>
      <c r="AE49" s="559" t="s">
        <v>144</v>
      </c>
      <c r="AF49" s="560"/>
      <c r="AG49" s="560"/>
      <c r="AH49" s="560"/>
      <c r="AI49" s="560"/>
      <c r="AJ49" s="560"/>
      <c r="AK49" s="561"/>
      <c r="AL49" s="559" t="s">
        <v>143</v>
      </c>
      <c r="AM49" s="560"/>
      <c r="AN49" s="560"/>
      <c r="AO49" s="560"/>
      <c r="AP49" s="560"/>
      <c r="AQ49" s="560"/>
      <c r="AR49" s="560"/>
      <c r="AS49" s="561"/>
      <c r="BF49" s="352"/>
      <c r="BJ49" s="352"/>
    </row>
    <row r="50" spans="1:62" x14ac:dyDescent="0.15">
      <c r="A50" s="578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80"/>
      <c r="AE50" s="569" t="s">
        <v>206</v>
      </c>
      <c r="AF50" s="570"/>
      <c r="AG50" s="570"/>
      <c r="AH50" s="570"/>
      <c r="AI50" s="570"/>
      <c r="AJ50" s="570"/>
      <c r="AK50" s="571"/>
      <c r="AL50" s="572"/>
      <c r="AM50" s="573"/>
      <c r="AN50" s="573"/>
      <c r="AO50" s="573"/>
      <c r="AP50" s="573"/>
      <c r="AQ50" s="573"/>
      <c r="AR50" s="573"/>
      <c r="AS50" s="574"/>
    </row>
    <row r="51" spans="1:62" x14ac:dyDescent="0.15">
      <c r="A51" s="581"/>
      <c r="B51" s="582"/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3"/>
      <c r="AE51" s="569" t="s">
        <v>207</v>
      </c>
      <c r="AF51" s="570"/>
      <c r="AG51" s="570"/>
      <c r="AH51" s="570"/>
      <c r="AI51" s="570"/>
      <c r="AJ51" s="570"/>
      <c r="AK51" s="571"/>
      <c r="AL51" s="575"/>
      <c r="AM51" s="576"/>
      <c r="AN51" s="576"/>
      <c r="AO51" s="576"/>
      <c r="AP51" s="576"/>
      <c r="AQ51" s="576"/>
      <c r="AR51" s="576"/>
      <c r="AS51" s="577"/>
    </row>
    <row r="52" spans="1:62" x14ac:dyDescent="0.15">
      <c r="A52" s="581"/>
      <c r="B52" s="582"/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  <c r="AA52" s="582"/>
      <c r="AB52" s="582"/>
      <c r="AC52" s="582"/>
      <c r="AD52" s="583"/>
      <c r="AE52" s="569" t="s">
        <v>209</v>
      </c>
      <c r="AF52" s="570"/>
      <c r="AG52" s="570"/>
      <c r="AH52" s="570"/>
      <c r="AI52" s="570"/>
      <c r="AJ52" s="570"/>
      <c r="AK52" s="571"/>
      <c r="AL52" s="575"/>
      <c r="AM52" s="576"/>
      <c r="AN52" s="576"/>
      <c r="AO52" s="576"/>
      <c r="AP52" s="576"/>
      <c r="AQ52" s="576"/>
      <c r="AR52" s="576"/>
      <c r="AS52" s="577"/>
    </row>
    <row r="53" spans="1:62" x14ac:dyDescent="0.15">
      <c r="A53" s="581"/>
      <c r="B53" s="582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3"/>
      <c r="AE53" s="484" t="s">
        <v>208</v>
      </c>
      <c r="AF53" s="485"/>
      <c r="AG53" s="485"/>
      <c r="AH53" s="485"/>
      <c r="AI53" s="485"/>
      <c r="AJ53" s="485"/>
      <c r="AK53" s="486"/>
      <c r="AL53" s="575"/>
      <c r="AM53" s="576"/>
      <c r="AN53" s="576"/>
      <c r="AO53" s="576"/>
      <c r="AP53" s="576"/>
      <c r="AQ53" s="576"/>
      <c r="AR53" s="576"/>
      <c r="AS53" s="577"/>
    </row>
    <row r="54" spans="1:62" ht="15" x14ac:dyDescent="0.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79" t="s">
        <v>136</v>
      </c>
      <c r="U54" s="61"/>
      <c r="V54" s="61"/>
      <c r="W54" s="61"/>
      <c r="X54" s="61"/>
      <c r="Y54" s="61"/>
      <c r="Z54" s="61"/>
      <c r="AA54" s="61"/>
      <c r="AB54" s="61"/>
      <c r="AC54" s="61"/>
      <c r="AD54" s="62"/>
      <c r="AE54" s="562"/>
      <c r="AF54" s="562"/>
      <c r="AG54" s="562"/>
      <c r="AH54" s="562"/>
      <c r="AI54" s="562"/>
      <c r="AJ54" s="562"/>
      <c r="AK54" s="563"/>
      <c r="AL54" s="564">
        <f>SUM(AL50:AS53)</f>
        <v>0</v>
      </c>
      <c r="AM54" s="565"/>
      <c r="AN54" s="565"/>
      <c r="AO54" s="565"/>
      <c r="AP54" s="565"/>
      <c r="AQ54" s="565"/>
      <c r="AR54" s="565"/>
      <c r="AS54" s="565"/>
    </row>
    <row r="55" spans="1:62" x14ac:dyDescent="0.15">
      <c r="T55" s="58"/>
      <c r="U55" s="58"/>
      <c r="V55" s="58"/>
      <c r="W55" s="58"/>
    </row>
    <row r="56" spans="1:62" ht="15" x14ac:dyDescent="0.15">
      <c r="A56" s="566" t="s">
        <v>146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8"/>
    </row>
    <row r="57" spans="1:62" ht="31.5" customHeight="1" x14ac:dyDescent="0.15">
      <c r="A57" s="80"/>
      <c r="B57" s="482" t="s">
        <v>147</v>
      </c>
      <c r="C57" s="584" t="s">
        <v>160</v>
      </c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5"/>
      <c r="AE57" s="590">
        <f>IFERROR(VLOOKUP(AT57,source_honoraires!$D$10:$V$158,source_honoraires!$T$7,FALSE),0)</f>
        <v>0</v>
      </c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90"/>
      <c r="AS57" s="590"/>
      <c r="AT57" s="2" t="str">
        <f>$BE$5&amp;"A"</f>
        <v>A</v>
      </c>
    </row>
    <row r="58" spans="1:62" ht="31.5" customHeight="1" x14ac:dyDescent="0.15">
      <c r="A58" s="80"/>
      <c r="B58" s="482" t="s">
        <v>148</v>
      </c>
      <c r="C58" s="584" t="s">
        <v>149</v>
      </c>
      <c r="D58" s="584"/>
      <c r="E58" s="584"/>
      <c r="F58" s="584"/>
      <c r="G58" s="584"/>
      <c r="H58" s="584"/>
      <c r="I58" s="584"/>
      <c r="J58" s="584"/>
      <c r="K58" s="584"/>
      <c r="L58" s="584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584"/>
      <c r="AD58" s="483"/>
      <c r="AE58" s="590">
        <f>IFERROR(VLOOKUP(AT58,source_honoraires!$D$10:$V$158,source_honoraires!$T$7,FALSE),0)</f>
        <v>0</v>
      </c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90"/>
      <c r="AS58" s="590"/>
      <c r="AT58" s="2" t="str">
        <f>$BE$5&amp;"B"</f>
        <v>B</v>
      </c>
    </row>
    <row r="59" spans="1:62" ht="31.5" customHeight="1" x14ac:dyDescent="0.15">
      <c r="A59" s="80"/>
      <c r="B59" s="482" t="s">
        <v>150</v>
      </c>
      <c r="C59" s="591" t="s">
        <v>151</v>
      </c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3"/>
      <c r="AE59" s="590" t="e">
        <f>VLOOKUP($BE$5,source_honoraires!$E$10:$X$351,source_honoraires!$X$6,FALSE)</f>
        <v>#N/A</v>
      </c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90"/>
      <c r="AS59" s="590"/>
      <c r="AT59" s="2" t="str">
        <f>$BE$5&amp;"C"</f>
        <v>C</v>
      </c>
    </row>
    <row r="61" spans="1:62" ht="2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6"/>
    </row>
    <row r="62" spans="1:62" x14ac:dyDescent="0.15">
      <c r="A62" s="57"/>
      <c r="B62" s="58" t="s">
        <v>152</v>
      </c>
      <c r="C62" s="58"/>
      <c r="D62" s="58"/>
      <c r="E62" s="58"/>
      <c r="F62" s="58"/>
      <c r="G62" s="58"/>
      <c r="H62" s="58"/>
      <c r="I62" s="589">
        <f>paramètres!B12</f>
        <v>0</v>
      </c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9"/>
    </row>
    <row r="63" spans="1:62" ht="2.25" customHeight="1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9"/>
    </row>
    <row r="64" spans="1:62" x14ac:dyDescent="0.15">
      <c r="A64" s="57"/>
      <c r="B64" s="58" t="s">
        <v>153</v>
      </c>
      <c r="C64" s="58"/>
      <c r="D64" s="58"/>
      <c r="E64" s="58"/>
      <c r="F64" s="58"/>
      <c r="G64" s="343" t="str">
        <f>MID(paramètres!B18,1,1)</f>
        <v/>
      </c>
      <c r="H64" s="344" t="str">
        <f>MID(paramètres!B18,2,1)</f>
        <v/>
      </c>
      <c r="I64" s="344" t="str">
        <f>MID(paramètres!B18,3,1)</f>
        <v/>
      </c>
      <c r="J64" s="344" t="str">
        <f>MID(paramètres!B18,4,1)</f>
        <v/>
      </c>
      <c r="K64" s="344" t="str">
        <f>MID(paramètres!B18,5,1)</f>
        <v/>
      </c>
      <c r="L64" s="345" t="str">
        <f>MID(paramètres!B18,6,1)</f>
        <v/>
      </c>
      <c r="M64" s="346"/>
      <c r="N64" s="344" t="str">
        <f>RIGHT(paramètres!B18,1)</f>
        <v/>
      </c>
      <c r="O64" s="58"/>
      <c r="P64" s="58"/>
      <c r="Q64" s="58"/>
      <c r="R64" s="58"/>
      <c r="S64" s="58"/>
      <c r="T64" s="58"/>
      <c r="U64" s="58"/>
      <c r="V64" s="58"/>
      <c r="W64" s="58"/>
      <c r="X64" s="58" t="s">
        <v>155</v>
      </c>
      <c r="Y64" s="58"/>
      <c r="Z64" s="58"/>
      <c r="AA64" s="589">
        <f>paramètres!B30</f>
        <v>0</v>
      </c>
      <c r="AB64" s="589"/>
      <c r="AC64" s="589"/>
      <c r="AD64" s="589"/>
      <c r="AE64" s="589"/>
      <c r="AF64" s="589"/>
      <c r="AG64" s="589"/>
      <c r="AH64" s="589"/>
      <c r="AI64" s="589"/>
      <c r="AJ64" s="58"/>
      <c r="AK64" s="58"/>
      <c r="AL64" s="58"/>
      <c r="AM64" s="58"/>
      <c r="AN64" s="58"/>
      <c r="AO64" s="58"/>
      <c r="AP64" s="58"/>
      <c r="AQ64" s="58"/>
      <c r="AR64" s="58"/>
      <c r="AS64" s="59"/>
    </row>
    <row r="65" spans="1:45" ht="2.25" customHeight="1" x14ac:dyDescent="0.1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347"/>
      <c r="AB65" s="347"/>
      <c r="AC65" s="347"/>
      <c r="AD65" s="347"/>
      <c r="AE65" s="347"/>
      <c r="AF65" s="347"/>
      <c r="AG65" s="347"/>
      <c r="AH65" s="347"/>
      <c r="AI65" s="347"/>
      <c r="AJ65" s="58"/>
      <c r="AK65" s="58"/>
      <c r="AL65" s="58"/>
      <c r="AM65" s="58"/>
      <c r="AN65" s="58"/>
      <c r="AO65" s="58"/>
      <c r="AP65" s="58"/>
      <c r="AQ65" s="58"/>
      <c r="AR65" s="58"/>
      <c r="AS65" s="59"/>
    </row>
    <row r="66" spans="1:45" x14ac:dyDescent="0.15">
      <c r="A66" s="57"/>
      <c r="B66" s="58" t="s">
        <v>157</v>
      </c>
      <c r="C66" s="58"/>
      <c r="D66" s="58"/>
      <c r="E66" s="58"/>
      <c r="F66" s="58"/>
      <c r="G66" s="588">
        <f>paramètres!B26</f>
        <v>0</v>
      </c>
      <c r="H66" s="588"/>
      <c r="I66" s="588"/>
      <c r="J66" s="346"/>
      <c r="K66" s="346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 t="s">
        <v>15</v>
      </c>
      <c r="Y66" s="58"/>
      <c r="Z66" s="58"/>
      <c r="AA66" s="589">
        <f>paramètres!B28</f>
        <v>0</v>
      </c>
      <c r="AB66" s="589"/>
      <c r="AC66" s="589"/>
      <c r="AD66" s="589"/>
      <c r="AE66" s="589"/>
      <c r="AF66" s="589"/>
      <c r="AG66" s="589"/>
      <c r="AH66" s="589"/>
      <c r="AI66" s="589"/>
      <c r="AJ66" s="58"/>
      <c r="AK66" s="58"/>
      <c r="AL66" s="58"/>
      <c r="AM66" s="58"/>
      <c r="AN66" s="58"/>
      <c r="AO66" s="58"/>
      <c r="AP66" s="58"/>
      <c r="AQ66" s="58"/>
      <c r="AR66" s="58"/>
      <c r="AS66" s="59"/>
    </row>
    <row r="67" spans="1:45" ht="2.25" customHeight="1" x14ac:dyDescent="0.15">
      <c r="A67" s="57"/>
      <c r="B67" s="58"/>
      <c r="C67" s="58"/>
      <c r="D67" s="58"/>
      <c r="E67" s="58"/>
      <c r="F67" s="58"/>
      <c r="G67" s="346"/>
      <c r="H67" s="346"/>
      <c r="I67" s="346"/>
      <c r="J67" s="346"/>
      <c r="K67" s="346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347"/>
      <c r="AB67" s="347"/>
      <c r="AC67" s="347"/>
      <c r="AD67" s="347"/>
      <c r="AE67" s="347"/>
      <c r="AF67" s="347"/>
      <c r="AG67" s="347"/>
      <c r="AH67" s="347"/>
      <c r="AI67" s="347"/>
      <c r="AJ67" s="58"/>
      <c r="AK67" s="58"/>
      <c r="AL67" s="58"/>
      <c r="AM67" s="58"/>
      <c r="AN67" s="58"/>
      <c r="AO67" s="58"/>
      <c r="AP67" s="58"/>
      <c r="AQ67" s="58"/>
      <c r="AR67" s="58"/>
      <c r="AS67" s="59"/>
    </row>
    <row r="68" spans="1:45" x14ac:dyDescent="0.15">
      <c r="A68" s="57"/>
      <c r="B68" s="58" t="s">
        <v>154</v>
      </c>
      <c r="C68" s="58"/>
      <c r="D68" s="58"/>
      <c r="E68" s="58"/>
      <c r="F68" s="58"/>
      <c r="G68" s="588">
        <f>paramètres!B32</f>
        <v>0</v>
      </c>
      <c r="H68" s="588"/>
      <c r="I68" s="588"/>
      <c r="J68" s="588"/>
      <c r="K68" s="58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 t="s">
        <v>156</v>
      </c>
      <c r="Y68" s="58"/>
      <c r="Z68" s="58"/>
      <c r="AA68" s="589">
        <f>paramètres!B34</f>
        <v>0</v>
      </c>
      <c r="AB68" s="589"/>
      <c r="AC68" s="589"/>
      <c r="AD68" s="589"/>
      <c r="AE68" s="589"/>
      <c r="AF68" s="589"/>
      <c r="AG68" s="589"/>
      <c r="AH68" s="589"/>
      <c r="AI68" s="589"/>
      <c r="AJ68" s="58"/>
      <c r="AK68" s="58"/>
      <c r="AL68" s="58"/>
      <c r="AM68" s="58"/>
      <c r="AN68" s="58"/>
      <c r="AO68" s="58"/>
      <c r="AP68" s="58"/>
      <c r="AQ68" s="58"/>
      <c r="AR68" s="58"/>
      <c r="AS68" s="59"/>
    </row>
    <row r="69" spans="1:45" ht="2.25" customHeight="1" x14ac:dyDescent="0.1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2"/>
    </row>
    <row r="70" spans="1:45" ht="2.25" customHeight="1" x14ac:dyDescent="0.15"/>
    <row r="71" spans="1:45" x14ac:dyDescent="0.15">
      <c r="V71" s="2" t="s">
        <v>174</v>
      </c>
      <c r="X71" s="586">
        <f>paramètres!B28</f>
        <v>0</v>
      </c>
      <c r="Y71" s="586"/>
      <c r="Z71" s="586"/>
      <c r="AA71" s="586"/>
      <c r="AB71" s="586"/>
      <c r="AC71" s="586"/>
      <c r="AE71" s="2" t="s">
        <v>175</v>
      </c>
      <c r="AF71" s="587" t="str">
        <f>IF(paramètres!B22&lt;&gt;"",paramètres!B22,"")</f>
        <v/>
      </c>
      <c r="AG71" s="587"/>
      <c r="AH71" s="587"/>
      <c r="AI71" s="587"/>
      <c r="AJ71" s="587"/>
      <c r="AK71" s="587"/>
    </row>
    <row r="73" spans="1:45" ht="15" x14ac:dyDescent="0.15">
      <c r="AC73" s="51" t="s">
        <v>158</v>
      </c>
    </row>
  </sheetData>
  <mergeCells count="89">
    <mergeCell ref="X71:AC71"/>
    <mergeCell ref="AF71:AK71"/>
    <mergeCell ref="I62:AE62"/>
    <mergeCell ref="AA64:AI64"/>
    <mergeCell ref="G66:I66"/>
    <mergeCell ref="AA66:AI66"/>
    <mergeCell ref="G68:K68"/>
    <mergeCell ref="AA68:AI68"/>
    <mergeCell ref="C59:AD59"/>
    <mergeCell ref="AE59:AS59"/>
    <mergeCell ref="A52:AD52"/>
    <mergeCell ref="AE52:AK52"/>
    <mergeCell ref="AL52:AS52"/>
    <mergeCell ref="A53:AD53"/>
    <mergeCell ref="AL53:AS53"/>
    <mergeCell ref="AE54:AK54"/>
    <mergeCell ref="AL54:AS54"/>
    <mergeCell ref="A56:AS56"/>
    <mergeCell ref="C57:AD57"/>
    <mergeCell ref="AE57:AS57"/>
    <mergeCell ref="C58:AC58"/>
    <mergeCell ref="AE58:AS58"/>
    <mergeCell ref="A50:AD50"/>
    <mergeCell ref="AE50:AK50"/>
    <mergeCell ref="AL50:AS50"/>
    <mergeCell ref="A51:AD51"/>
    <mergeCell ref="AE51:AK51"/>
    <mergeCell ref="AL51:AS51"/>
    <mergeCell ref="AH42:AO42"/>
    <mergeCell ref="AH43:AO43"/>
    <mergeCell ref="AH44:AO44"/>
    <mergeCell ref="AH45:AO45"/>
    <mergeCell ref="A49:AD49"/>
    <mergeCell ref="AE49:AK49"/>
    <mergeCell ref="AL49:AS49"/>
    <mergeCell ref="AL41:AS41"/>
    <mergeCell ref="AE33:AK33"/>
    <mergeCell ref="AL33:AS33"/>
    <mergeCell ref="R34:S34"/>
    <mergeCell ref="AE34:AK34"/>
    <mergeCell ref="AL34:AS40"/>
    <mergeCell ref="R35:S35"/>
    <mergeCell ref="AE35:AK35"/>
    <mergeCell ref="R36:S36"/>
    <mergeCell ref="AE36:AK36"/>
    <mergeCell ref="R37:S37"/>
    <mergeCell ref="AE37:AK37"/>
    <mergeCell ref="AE38:AK38"/>
    <mergeCell ref="AE39:AK39"/>
    <mergeCell ref="AE40:AK40"/>
    <mergeCell ref="AE41:AK41"/>
    <mergeCell ref="AE27:AK30"/>
    <mergeCell ref="AL27:AS30"/>
    <mergeCell ref="AE31:AK31"/>
    <mergeCell ref="AL31:AS31"/>
    <mergeCell ref="AE32:AK32"/>
    <mergeCell ref="AL32:AS32"/>
    <mergeCell ref="A23:U23"/>
    <mergeCell ref="AE23:AS23"/>
    <mergeCell ref="AE24:AK24"/>
    <mergeCell ref="AL24:AS24"/>
    <mergeCell ref="AE25:AK26"/>
    <mergeCell ref="AL25:AS26"/>
    <mergeCell ref="H18:M18"/>
    <mergeCell ref="S18:T18"/>
    <mergeCell ref="AC18:AR18"/>
    <mergeCell ref="X20:AB20"/>
    <mergeCell ref="AD20:AH20"/>
    <mergeCell ref="AK20:AR20"/>
    <mergeCell ref="A7:M7"/>
    <mergeCell ref="AC12:AR12"/>
    <mergeCell ref="H14:T14"/>
    <mergeCell ref="AC14:AR14"/>
    <mergeCell ref="D16:G16"/>
    <mergeCell ref="I16:J16"/>
    <mergeCell ref="N16:T16"/>
    <mergeCell ref="AC16:AR16"/>
    <mergeCell ref="BF3:BF4"/>
    <mergeCell ref="A4:M4"/>
    <mergeCell ref="U4:AS4"/>
    <mergeCell ref="A5:M5"/>
    <mergeCell ref="A6:M6"/>
    <mergeCell ref="Z6:AA6"/>
    <mergeCell ref="BE3:BE4"/>
    <mergeCell ref="A1:M1"/>
    <mergeCell ref="A2:M2"/>
    <mergeCell ref="U2:AS2"/>
    <mergeCell ref="A3:M3"/>
    <mergeCell ref="U3:AS3"/>
  </mergeCells>
  <conditionalFormatting sqref="D16:G16 I16:J16 N16:T16 M10:R10 T10 AA68">
    <cfRule type="containsBlanks" dxfId="43" priority="18">
      <formula>LEN(TRIM(D10))=0</formula>
    </cfRule>
  </conditionalFormatting>
  <conditionalFormatting sqref="H18:M18 S18:T18">
    <cfRule type="containsBlanks" dxfId="42" priority="17">
      <formula>LEN(TRIM(H18))=0</formula>
    </cfRule>
  </conditionalFormatting>
  <conditionalFormatting sqref="J20:K20">
    <cfRule type="containsBlanks" dxfId="41" priority="15">
      <formula>LEN(TRIM(J20))=0</formula>
    </cfRule>
  </conditionalFormatting>
  <conditionalFormatting sqref="G12">
    <cfRule type="containsBlanks" dxfId="40" priority="16">
      <formula>LEN(TRIM(G12))=0</formula>
    </cfRule>
  </conditionalFormatting>
  <conditionalFormatting sqref="M20:N20">
    <cfRule type="containsBlanks" dxfId="39" priority="14">
      <formula>LEN(TRIM(M20))=0</formula>
    </cfRule>
  </conditionalFormatting>
  <conditionalFormatting sqref="AI10:AN10">
    <cfRule type="containsBlanks" dxfId="38" priority="13">
      <formula>LEN(TRIM(AI10))=0</formula>
    </cfRule>
  </conditionalFormatting>
  <conditionalFormatting sqref="X20:AB20">
    <cfRule type="containsBlanks" dxfId="37" priority="12">
      <formula>LEN(TRIM(X20))=0</formula>
    </cfRule>
  </conditionalFormatting>
  <conditionalFormatting sqref="AD20">
    <cfRule type="containsBlanks" dxfId="36" priority="11">
      <formula>LEN(TRIM(AD20))=0</formula>
    </cfRule>
  </conditionalFormatting>
  <conditionalFormatting sqref="AK20:AR20">
    <cfRule type="containsBlanks" dxfId="35" priority="10">
      <formula>LEN(TRIM(AK20))=0</formula>
    </cfRule>
  </conditionalFormatting>
  <conditionalFormatting sqref="AC12:AR12 AC14:AR14 AC18:AR18 AC16:AR16">
    <cfRule type="containsBlanks" dxfId="34" priority="9">
      <formula>LEN(TRIM(AC12))=0</formula>
    </cfRule>
  </conditionalFormatting>
  <conditionalFormatting sqref="H14:T14">
    <cfRule type="containsBlanks" dxfId="33" priority="8">
      <formula>LEN(TRIM(H14))=0</formula>
    </cfRule>
  </conditionalFormatting>
  <conditionalFormatting sqref="AP10">
    <cfRule type="containsBlanks" dxfId="32" priority="7">
      <formula>LEN(TRIM(AP10))=0</formula>
    </cfRule>
  </conditionalFormatting>
  <conditionalFormatting sqref="G64:L64">
    <cfRule type="containsBlanks" dxfId="31" priority="6">
      <formula>LEN(TRIM(G64))=0</formula>
    </cfRule>
  </conditionalFormatting>
  <conditionalFormatting sqref="N64">
    <cfRule type="containsBlanks" dxfId="30" priority="5">
      <formula>LEN(TRIM(N64))=0</formula>
    </cfRule>
  </conditionalFormatting>
  <conditionalFormatting sqref="G66:I66 G68:K68">
    <cfRule type="containsBlanks" dxfId="29" priority="4">
      <formula>LEN(TRIM(G66))=0</formula>
    </cfRule>
  </conditionalFormatting>
  <conditionalFormatting sqref="I62:AE62">
    <cfRule type="containsBlanks" dxfId="28" priority="3">
      <formula>LEN(TRIM(I62))=0</formula>
    </cfRule>
  </conditionalFormatting>
  <conditionalFormatting sqref="AA64:AI64 AA66:AI66">
    <cfRule type="containsBlanks" dxfId="27" priority="2">
      <formula>LEN(TRIM(AA64))=0</formula>
    </cfRule>
  </conditionalFormatting>
  <conditionalFormatting sqref="Z6:AA6">
    <cfRule type="containsBlanks" dxfId="26" priority="1">
      <formula>LEN(TRIM(Z6))=0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84" orientation="portrait" r:id="rId1"/>
  <headerFooter>
    <oddHeader>&amp;R&amp;"Geneva,Gras"&amp;12ID19</oddHeader>
    <oddFooter>&amp;L_____________________________
(1) Célibataire, marié, veuf, divorcé.
(2) Inclure la période des congés.&amp;R
Mis au format Excel par : www.impots-et-taxes.com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  <pageSetUpPr fitToPage="1"/>
  </sheetPr>
  <dimension ref="A1:BJ73"/>
  <sheetViews>
    <sheetView showGridLines="0" showZeros="0" workbookViewId="0">
      <selection activeCell="BE50" sqref="BE50"/>
    </sheetView>
  </sheetViews>
  <sheetFormatPr baseColWidth="10" defaultColWidth="3.6640625" defaultRowHeight="14" x14ac:dyDescent="0.15"/>
  <cols>
    <col min="1" max="1" width="0.6640625" style="2" customWidth="1"/>
    <col min="2" max="2" width="3.6640625" style="2" bestFit="1" customWidth="1"/>
    <col min="3" max="6" width="3.6640625" style="2"/>
    <col min="7" max="7" width="3.6640625" style="2" customWidth="1"/>
    <col min="8" max="9" width="3.6640625" style="2"/>
    <col min="10" max="11" width="2.83203125" style="2" customWidth="1"/>
    <col min="12" max="12" width="4.5" style="2" customWidth="1"/>
    <col min="13" max="20" width="2.6640625" style="2" customWidth="1"/>
    <col min="21" max="21" width="0.5" style="2" customWidth="1"/>
    <col min="22" max="22" width="0.83203125" style="2" customWidth="1"/>
    <col min="23" max="29" width="3.1640625" style="2" customWidth="1"/>
    <col min="30" max="30" width="1.1640625" style="2" customWidth="1"/>
    <col min="31" max="34" width="3.1640625" style="2" customWidth="1"/>
    <col min="35" max="44" width="2.6640625" style="2" customWidth="1"/>
    <col min="45" max="45" width="0.6640625" style="2" customWidth="1"/>
    <col min="46" max="46" width="3.6640625" style="2" hidden="1" customWidth="1"/>
    <col min="47" max="56" width="3.6640625" style="2"/>
    <col min="57" max="57" width="28.6640625" style="2" bestFit="1" customWidth="1"/>
    <col min="58" max="58" width="5.5" style="349" hidden="1" customWidth="1"/>
    <col min="59" max="61" width="0" style="2" hidden="1" customWidth="1"/>
    <col min="62" max="62" width="3" style="349" hidden="1" customWidth="1"/>
    <col min="63" max="16384" width="3.6640625" style="2"/>
  </cols>
  <sheetData>
    <row r="1" spans="1:62" ht="16" x14ac:dyDescent="0.15">
      <c r="A1" s="523" t="s">
        <v>28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"/>
      <c r="O1" s="52"/>
      <c r="P1" s="52"/>
      <c r="AM1" s="53"/>
    </row>
    <row r="2" spans="1:62" s="53" customFormat="1" ht="15" thickBot="1" x14ac:dyDescent="0.2">
      <c r="A2" s="522" t="s">
        <v>104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3"/>
      <c r="O2" s="3"/>
      <c r="P2" s="3"/>
      <c r="U2" s="522" t="s">
        <v>106</v>
      </c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BF2" s="350"/>
      <c r="BJ2" s="350"/>
    </row>
    <row r="3" spans="1:62" s="53" customFormat="1" ht="13.5" customHeight="1" x14ac:dyDescent="0.15">
      <c r="A3" s="522" t="s">
        <v>159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3"/>
      <c r="O3" s="3"/>
      <c r="P3" s="3"/>
      <c r="U3" s="522" t="s">
        <v>107</v>
      </c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BE3" s="518" t="s">
        <v>303</v>
      </c>
      <c r="BF3" s="516" t="s">
        <v>290</v>
      </c>
      <c r="BJ3" s="354" t="str">
        <f>paramètres!E6</f>
        <v>00</v>
      </c>
    </row>
    <row r="4" spans="1:62" ht="15" x14ac:dyDescent="0.15">
      <c r="A4" s="522" t="s">
        <v>105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"/>
      <c r="O4" s="52"/>
      <c r="P4" s="52"/>
      <c r="U4" s="522" t="s">
        <v>108</v>
      </c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BE4" s="519"/>
      <c r="BF4" s="517"/>
      <c r="BJ4" s="354" t="str">
        <f>paramètres!E7</f>
        <v/>
      </c>
    </row>
    <row r="5" spans="1:62" ht="15" thickBot="1" x14ac:dyDescent="0.2">
      <c r="A5" s="522" t="s">
        <v>33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3"/>
      <c r="O5" s="3"/>
      <c r="P5" s="3"/>
      <c r="BE5" s="366"/>
      <c r="BF5" s="351">
        <f>BE5</f>
        <v>0</v>
      </c>
    </row>
    <row r="6" spans="1:62" x14ac:dyDescent="0.15">
      <c r="A6" s="524" t="s">
        <v>109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3"/>
      <c r="O6" s="3"/>
      <c r="P6" s="3"/>
      <c r="V6" s="4" t="s">
        <v>112</v>
      </c>
      <c r="W6" s="4"/>
      <c r="X6" s="4"/>
      <c r="Y6" s="4"/>
      <c r="Z6" s="525">
        <f>paramètres!B20</f>
        <v>0</v>
      </c>
      <c r="AA6" s="525"/>
      <c r="AB6" s="4" t="s">
        <v>111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62" x14ac:dyDescent="0.15">
      <c r="A7" s="524" t="s">
        <v>110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3"/>
      <c r="O7" s="3"/>
      <c r="P7" s="3"/>
    </row>
    <row r="8" spans="1:62" ht="19.5" customHeight="1" x14ac:dyDescent="0.15"/>
    <row r="9" spans="1:62" ht="3" customHeight="1" x14ac:dyDescent="0.1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  <c r="V9" s="5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6"/>
    </row>
    <row r="10" spans="1:62" x14ac:dyDescent="0.15">
      <c r="A10" s="57"/>
      <c r="B10" s="425" t="s">
        <v>113</v>
      </c>
      <c r="C10" s="426"/>
      <c r="D10" s="425"/>
      <c r="E10" s="425"/>
      <c r="F10" s="425"/>
      <c r="G10" s="425"/>
      <c r="H10" s="425"/>
      <c r="I10" s="425"/>
      <c r="J10" s="425"/>
      <c r="K10" s="425"/>
      <c r="L10" s="425" t="s">
        <v>20</v>
      </c>
      <c r="M10" s="427" t="str">
        <f>LEFT(BE5,1)</f>
        <v/>
      </c>
      <c r="N10" s="428" t="str">
        <f>MID(BE5,2,1)</f>
        <v/>
      </c>
      <c r="O10" s="428" t="str">
        <f>MID(BE5,3,1)</f>
        <v/>
      </c>
      <c r="P10" s="428" t="str">
        <f>MID(BE5,4,1)</f>
        <v/>
      </c>
      <c r="Q10" s="428" t="str">
        <f>MID(BE5,5,1)</f>
        <v/>
      </c>
      <c r="R10" s="429" t="str">
        <f>MID(BE5,6,1)</f>
        <v/>
      </c>
      <c r="S10" s="430"/>
      <c r="T10" s="431" t="str">
        <f>+MID(BE5,7,1)</f>
        <v/>
      </c>
      <c r="U10" s="59"/>
      <c r="V10" s="57"/>
      <c r="W10" s="58" t="s">
        <v>118</v>
      </c>
      <c r="X10" s="58"/>
      <c r="Y10" s="58"/>
      <c r="Z10" s="58"/>
      <c r="AA10" s="58"/>
      <c r="AB10" s="58"/>
      <c r="AC10" s="58"/>
      <c r="AD10" s="58"/>
      <c r="AE10" s="58" t="s">
        <v>20</v>
      </c>
      <c r="AF10" s="58"/>
      <c r="AG10" s="58"/>
      <c r="AH10" s="58"/>
      <c r="AI10" s="92"/>
      <c r="AJ10" s="93"/>
      <c r="AK10" s="93"/>
      <c r="AL10" s="93"/>
      <c r="AM10" s="93"/>
      <c r="AN10" s="94"/>
      <c r="AO10" s="65"/>
      <c r="AP10" s="93"/>
      <c r="AQ10" s="65"/>
      <c r="AR10" s="65"/>
      <c r="AS10" s="63"/>
    </row>
    <row r="11" spans="1:62" ht="2.25" customHeight="1" x14ac:dyDescent="0.15">
      <c r="A11" s="57"/>
      <c r="B11" s="425"/>
      <c r="C11" s="426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59"/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9"/>
    </row>
    <row r="12" spans="1:62" x14ac:dyDescent="0.15">
      <c r="A12" s="57"/>
      <c r="B12" s="425" t="s">
        <v>114</v>
      </c>
      <c r="C12" s="426"/>
      <c r="D12" s="425"/>
      <c r="E12" s="425"/>
      <c r="F12" s="425"/>
      <c r="G12" s="432" t="e">
        <f>VLOOKUP($BE$5,source_honoraires!$E$10:$V$351,source_honoraires!$F$6,FALSE)&amp;" "&amp;VLOOKUP($BE$5,source_honoraires!$E$10:$V$351,source_honoraires!$G$6,FALSE)</f>
        <v>#N/A</v>
      </c>
      <c r="H12" s="426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59"/>
      <c r="V12" s="57"/>
      <c r="W12" s="58" t="s">
        <v>122</v>
      </c>
      <c r="X12" s="58"/>
      <c r="Y12" s="58"/>
      <c r="Z12" s="58"/>
      <c r="AA12" s="58"/>
      <c r="AB12" s="58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9"/>
    </row>
    <row r="13" spans="1:62" ht="2.25" customHeight="1" x14ac:dyDescent="0.15">
      <c r="A13" s="57"/>
      <c r="B13" s="425"/>
      <c r="C13" s="426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59"/>
      <c r="V13" s="57"/>
      <c r="W13" s="58"/>
      <c r="X13" s="58"/>
      <c r="Y13" s="58"/>
      <c r="Z13" s="58"/>
      <c r="AA13" s="58"/>
      <c r="AB13" s="58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59"/>
    </row>
    <row r="14" spans="1:62" x14ac:dyDescent="0.15">
      <c r="A14" s="57"/>
      <c r="B14" s="425" t="s">
        <v>21</v>
      </c>
      <c r="C14" s="426"/>
      <c r="D14" s="425"/>
      <c r="E14" s="425"/>
      <c r="F14" s="425"/>
      <c r="G14" s="425"/>
      <c r="H14" s="527" t="e">
        <f>VLOOKUP($BE$5,source_honoraires!$E$10:$V$351,source_honoraires!$I$6,FALSE)</f>
        <v>#N/A</v>
      </c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9"/>
      <c r="V14" s="57"/>
      <c r="W14" s="58" t="s">
        <v>121</v>
      </c>
      <c r="X14" s="58"/>
      <c r="Y14" s="58"/>
      <c r="Z14" s="58"/>
      <c r="AA14" s="58"/>
      <c r="AB14" s="58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9"/>
    </row>
    <row r="15" spans="1:62" ht="2.25" customHeight="1" x14ac:dyDescent="0.15">
      <c r="A15" s="57"/>
      <c r="B15" s="425"/>
      <c r="C15" s="426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59"/>
      <c r="V15" s="57"/>
      <c r="W15" s="58"/>
      <c r="X15" s="58"/>
      <c r="Y15" s="58"/>
      <c r="Z15" s="58"/>
      <c r="AA15" s="58"/>
      <c r="AB15" s="58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59"/>
    </row>
    <row r="16" spans="1:62" x14ac:dyDescent="0.15">
      <c r="A16" s="57"/>
      <c r="B16" s="425" t="s">
        <v>8</v>
      </c>
      <c r="C16" s="426"/>
      <c r="D16" s="527" t="e">
        <f>VLOOKUP($BE$5,source_honoraires!$E$10:$V$351,source_honoraires!$K$6,FALSE)</f>
        <v>#N/A</v>
      </c>
      <c r="E16" s="527"/>
      <c r="F16" s="527"/>
      <c r="G16" s="527"/>
      <c r="H16" s="425" t="s">
        <v>18</v>
      </c>
      <c r="I16" s="527" t="e">
        <f>VLOOKUP($BE$5,source_honoraires!$E$10:$V$351,source_honoraires!$L$6,FALSE)</f>
        <v>#N/A</v>
      </c>
      <c r="J16" s="527"/>
      <c r="K16" s="433"/>
      <c r="L16" s="425" t="s">
        <v>15</v>
      </c>
      <c r="M16" s="425"/>
      <c r="N16" s="527" t="e">
        <f>VLOOKUP($BE$5,source_honoraires!$E$10:$V$351,source_honoraires!$M$6,FALSE)</f>
        <v>#N/A</v>
      </c>
      <c r="O16" s="527"/>
      <c r="P16" s="527"/>
      <c r="Q16" s="527"/>
      <c r="R16" s="527"/>
      <c r="S16" s="527"/>
      <c r="T16" s="527"/>
      <c r="U16" s="59"/>
      <c r="V16" s="57"/>
      <c r="W16" s="58" t="s">
        <v>120</v>
      </c>
      <c r="X16" s="58"/>
      <c r="Y16" s="58"/>
      <c r="Z16" s="58"/>
      <c r="AA16" s="58"/>
      <c r="AB16" s="58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9"/>
    </row>
    <row r="17" spans="1:62" ht="2.25" customHeight="1" x14ac:dyDescent="0.15">
      <c r="A17" s="57"/>
      <c r="B17" s="425"/>
      <c r="C17" s="426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59"/>
      <c r="V17" s="57"/>
      <c r="W17" s="58"/>
      <c r="X17" s="58"/>
      <c r="Y17" s="58"/>
      <c r="Z17" s="58"/>
      <c r="AA17" s="58"/>
      <c r="AB17" s="58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59"/>
    </row>
    <row r="18" spans="1:62" x14ac:dyDescent="0.15">
      <c r="A18" s="57"/>
      <c r="B18" s="425" t="s">
        <v>161</v>
      </c>
      <c r="C18" s="426"/>
      <c r="D18" s="425"/>
      <c r="E18" s="425"/>
      <c r="F18" s="425"/>
      <c r="G18" s="425"/>
      <c r="H18" s="527"/>
      <c r="I18" s="527"/>
      <c r="J18" s="527"/>
      <c r="K18" s="527"/>
      <c r="L18" s="527"/>
      <c r="M18" s="527"/>
      <c r="N18" s="425" t="s">
        <v>115</v>
      </c>
      <c r="O18" s="426"/>
      <c r="P18" s="425"/>
      <c r="Q18" s="425"/>
      <c r="R18" s="425"/>
      <c r="S18" s="528"/>
      <c r="T18" s="528"/>
      <c r="U18" s="59"/>
      <c r="V18" s="57"/>
      <c r="W18" s="58" t="s">
        <v>123</v>
      </c>
      <c r="X18" s="58"/>
      <c r="Y18" s="58"/>
      <c r="Z18" s="58"/>
      <c r="AA18" s="58"/>
      <c r="AB18" s="58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9"/>
    </row>
    <row r="19" spans="1:62" ht="2.25" customHeight="1" x14ac:dyDescent="0.15">
      <c r="A19" s="57"/>
      <c r="B19" s="425"/>
      <c r="C19" s="426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59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</row>
    <row r="20" spans="1:62" x14ac:dyDescent="0.15">
      <c r="A20" s="57"/>
      <c r="B20" s="425" t="s">
        <v>116</v>
      </c>
      <c r="C20" s="426"/>
      <c r="D20" s="425"/>
      <c r="E20" s="425"/>
      <c r="F20" s="425"/>
      <c r="G20" s="425"/>
      <c r="H20" s="425"/>
      <c r="I20" s="425" t="s">
        <v>27</v>
      </c>
      <c r="J20" s="434" t="e">
        <f>IF(VLOOKUP($BE$5,source_honoraires!$E$10:$V$351,source_honoraires!$O$6,FALSE)&lt;10,"0"&amp;VLOOKUP($BE$5,source_honoraires!$E$10:$V$351,source_honoraires!$O$6,FALSE),VLOOKUP($BE$5,source_honoraires!$E$10:$V$351,source_honoraires!$O$6,FALSE))</f>
        <v>#N/A</v>
      </c>
      <c r="K20" s="435" t="e">
        <f>IF(VLOOKUP($BE$5,source_honoraires!$E$10:$V$351,source_honoraires!$P$6,FALSE)&lt;10,"0"&amp;VLOOKUP($BE$5,source_honoraires!$E$10:$V$351,source_honoraires!$P$6,FALSE),VLOOKUP($BE$5,source_honoraires!$E$10:$V$351,source_honoraires!$P$6,FALSE))</f>
        <v>#N/A</v>
      </c>
      <c r="L20" s="430" t="s">
        <v>117</v>
      </c>
      <c r="M20" s="434" t="e">
        <f>VLOOKUP($BE$5,source_honoraires!$E$10:$V$351,source_honoraires!$Q$6,FALSE)</f>
        <v>#N/A</v>
      </c>
      <c r="N20" s="435" t="e">
        <f>VLOOKUP($BE$5,source_honoraires!$E$10:$V$351,source_honoraires!$R$6,FALSE)</f>
        <v>#N/A</v>
      </c>
      <c r="O20" s="436" t="s">
        <v>66</v>
      </c>
      <c r="P20" s="425"/>
      <c r="Q20" s="425"/>
      <c r="R20" s="425"/>
      <c r="S20" s="425"/>
      <c r="T20" s="425"/>
      <c r="U20" s="59"/>
      <c r="V20" s="57"/>
      <c r="W20" s="58" t="s">
        <v>8</v>
      </c>
      <c r="X20" s="529"/>
      <c r="Y20" s="529"/>
      <c r="Z20" s="529"/>
      <c r="AA20" s="529"/>
      <c r="AB20" s="529"/>
      <c r="AC20" s="58" t="s">
        <v>18</v>
      </c>
      <c r="AD20" s="526"/>
      <c r="AE20" s="526"/>
      <c r="AF20" s="526"/>
      <c r="AG20" s="526"/>
      <c r="AH20" s="526"/>
      <c r="AI20" s="58" t="s">
        <v>15</v>
      </c>
      <c r="AJ20" s="58"/>
      <c r="AK20" s="526"/>
      <c r="AL20" s="526"/>
      <c r="AM20" s="526"/>
      <c r="AN20" s="526"/>
      <c r="AO20" s="526"/>
      <c r="AP20" s="526"/>
      <c r="AQ20" s="526"/>
      <c r="AR20" s="526"/>
      <c r="AS20" s="59"/>
    </row>
    <row r="21" spans="1:62" ht="5.25" customHeight="1" x14ac:dyDescent="0.15">
      <c r="A21" s="60"/>
      <c r="B21" s="437"/>
      <c r="C21" s="437"/>
      <c r="D21" s="437"/>
      <c r="E21" s="437"/>
      <c r="F21" s="437"/>
      <c r="G21" s="437"/>
      <c r="H21" s="437"/>
      <c r="I21" s="437"/>
      <c r="J21" s="437"/>
      <c r="K21" s="437"/>
      <c r="L21" s="437"/>
      <c r="M21" s="437"/>
      <c r="N21" s="437"/>
      <c r="O21" s="437"/>
      <c r="P21" s="437"/>
      <c r="Q21" s="437"/>
      <c r="R21" s="437"/>
      <c r="S21" s="437"/>
      <c r="T21" s="437"/>
      <c r="U21" s="62"/>
      <c r="V21" s="60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2"/>
    </row>
    <row r="23" spans="1:62" s="53" customFormat="1" ht="15" customHeight="1" x14ac:dyDescent="0.15">
      <c r="A23" s="530" t="s">
        <v>119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64"/>
      <c r="W23" s="64"/>
      <c r="X23" s="64"/>
      <c r="Y23" s="64"/>
      <c r="Z23" s="64"/>
      <c r="AA23" s="64"/>
      <c r="AB23" s="64"/>
      <c r="AC23" s="64"/>
      <c r="AD23" s="64"/>
      <c r="AE23" s="532" t="s">
        <v>12</v>
      </c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4"/>
      <c r="BF23" s="350"/>
      <c r="BJ23" s="350"/>
    </row>
    <row r="24" spans="1:62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32" t="s">
        <v>22</v>
      </c>
      <c r="AF24" s="533"/>
      <c r="AG24" s="533"/>
      <c r="AH24" s="533"/>
      <c r="AI24" s="533"/>
      <c r="AJ24" s="533"/>
      <c r="AK24" s="534"/>
      <c r="AL24" s="532" t="s">
        <v>23</v>
      </c>
      <c r="AM24" s="533"/>
      <c r="AN24" s="533"/>
      <c r="AO24" s="533"/>
      <c r="AP24" s="533"/>
      <c r="AQ24" s="533"/>
      <c r="AR24" s="533"/>
      <c r="AS24" s="534"/>
    </row>
    <row r="25" spans="1:62" ht="20.25" customHeight="1" x14ac:dyDescent="0.15">
      <c r="A25" s="57"/>
      <c r="B25" s="70" t="s">
        <v>124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35"/>
      <c r="AF25" s="535"/>
      <c r="AG25" s="535"/>
      <c r="AH25" s="535"/>
      <c r="AI25" s="535"/>
      <c r="AJ25" s="535"/>
      <c r="AK25" s="535"/>
      <c r="AL25" s="535"/>
      <c r="AM25" s="535"/>
      <c r="AN25" s="535"/>
      <c r="AO25" s="535"/>
      <c r="AP25" s="535"/>
      <c r="AQ25" s="535"/>
      <c r="AR25" s="535"/>
      <c r="AS25" s="535"/>
    </row>
    <row r="26" spans="1:62" ht="15" x14ac:dyDescent="0.15">
      <c r="A26" s="57"/>
      <c r="B26" s="70" t="s">
        <v>125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</row>
    <row r="27" spans="1:62" x14ac:dyDescent="0.15">
      <c r="A27" s="57"/>
      <c r="B27" s="71" t="s">
        <v>126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36"/>
      <c r="AF27" s="537"/>
      <c r="AG27" s="537"/>
      <c r="AH27" s="537"/>
      <c r="AI27" s="537"/>
      <c r="AJ27" s="537"/>
      <c r="AK27" s="538"/>
      <c r="AL27" s="536"/>
      <c r="AM27" s="537"/>
      <c r="AN27" s="537"/>
      <c r="AO27" s="537"/>
      <c r="AP27" s="537"/>
      <c r="AQ27" s="537"/>
      <c r="AR27" s="537"/>
      <c r="AS27" s="538"/>
    </row>
    <row r="28" spans="1:62" x14ac:dyDescent="0.15">
      <c r="A28" s="57"/>
      <c r="B28" s="71" t="s">
        <v>127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39"/>
      <c r="AF28" s="540"/>
      <c r="AG28" s="540"/>
      <c r="AH28" s="540"/>
      <c r="AI28" s="540"/>
      <c r="AJ28" s="540"/>
      <c r="AK28" s="541"/>
      <c r="AL28" s="539"/>
      <c r="AM28" s="540"/>
      <c r="AN28" s="540"/>
      <c r="AO28" s="540"/>
      <c r="AP28" s="540"/>
      <c r="AQ28" s="540"/>
      <c r="AR28" s="540"/>
      <c r="AS28" s="541"/>
    </row>
    <row r="29" spans="1:62" x14ac:dyDescent="0.15">
      <c r="A29" s="57"/>
      <c r="B29" s="71" t="s">
        <v>142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39"/>
      <c r="AF29" s="540"/>
      <c r="AG29" s="540"/>
      <c r="AH29" s="540"/>
      <c r="AI29" s="540"/>
      <c r="AJ29" s="540"/>
      <c r="AK29" s="541"/>
      <c r="AL29" s="539"/>
      <c r="AM29" s="540"/>
      <c r="AN29" s="540"/>
      <c r="AO29" s="540"/>
      <c r="AP29" s="540"/>
      <c r="AQ29" s="540"/>
      <c r="AR29" s="540"/>
      <c r="AS29" s="541"/>
    </row>
    <row r="30" spans="1:62" ht="7.5" customHeight="1" x14ac:dyDescent="0.15">
      <c r="A30" s="57"/>
      <c r="B30" s="58"/>
      <c r="C30" s="7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42"/>
      <c r="AF30" s="543"/>
      <c r="AG30" s="543"/>
      <c r="AH30" s="543"/>
      <c r="AI30" s="543"/>
      <c r="AJ30" s="543"/>
      <c r="AK30" s="544"/>
      <c r="AL30" s="542"/>
      <c r="AM30" s="543"/>
      <c r="AN30" s="543"/>
      <c r="AO30" s="543"/>
      <c r="AP30" s="543"/>
      <c r="AQ30" s="543"/>
      <c r="AR30" s="543"/>
      <c r="AS30" s="544"/>
    </row>
    <row r="31" spans="1:62" s="51" customFormat="1" ht="15" x14ac:dyDescent="0.15">
      <c r="A31" s="72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110" t="s">
        <v>179</v>
      </c>
      <c r="Q31" s="111" t="str">
        <f>RIGHT(Z6,2)</f>
        <v>0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BF31" s="352"/>
      <c r="BJ31" s="352"/>
    </row>
    <row r="32" spans="1:62" s="52" customFormat="1" ht="15" x14ac:dyDescent="0.1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 t="s">
        <v>136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546"/>
      <c r="AF32" s="546"/>
      <c r="AG32" s="546"/>
      <c r="AH32" s="546"/>
      <c r="AI32" s="546"/>
      <c r="AJ32" s="546"/>
      <c r="AK32" s="546"/>
      <c r="AL32" s="546"/>
      <c r="AM32" s="546"/>
      <c r="AN32" s="546"/>
      <c r="AO32" s="546"/>
      <c r="AP32" s="546"/>
      <c r="AQ32" s="546"/>
      <c r="AR32" s="546"/>
      <c r="AS32" s="546"/>
      <c r="BF32" s="353"/>
      <c r="BJ32" s="353"/>
    </row>
    <row r="33" spans="1:62" s="51" customFormat="1" ht="15" x14ac:dyDescent="0.15">
      <c r="A33" s="72"/>
      <c r="B33" s="70"/>
      <c r="C33" s="70"/>
      <c r="D33" s="70" t="s">
        <v>132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BF33" s="352"/>
      <c r="BJ33" s="352"/>
    </row>
    <row r="34" spans="1:62" s="51" customFormat="1" ht="15" x14ac:dyDescent="0.15">
      <c r="A34" s="72"/>
      <c r="B34" s="70"/>
      <c r="C34" s="70"/>
      <c r="D34" s="70"/>
      <c r="E34" s="70"/>
      <c r="F34" s="70"/>
      <c r="G34" s="70"/>
      <c r="H34" s="66" t="s">
        <v>128</v>
      </c>
      <c r="I34" s="70" t="s">
        <v>16</v>
      </c>
      <c r="J34" s="70"/>
      <c r="K34" s="70"/>
      <c r="L34" s="70"/>
      <c r="M34" s="70"/>
      <c r="N34" s="70"/>
      <c r="O34" s="70"/>
      <c r="P34" s="70"/>
      <c r="Q34" s="70"/>
      <c r="R34" s="549">
        <v>0.06</v>
      </c>
      <c r="S34" s="549"/>
      <c r="T34" s="70" t="s">
        <v>131</v>
      </c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535"/>
      <c r="AF34" s="535"/>
      <c r="AG34" s="535"/>
      <c r="AH34" s="535"/>
      <c r="AI34" s="535"/>
      <c r="AJ34" s="535"/>
      <c r="AK34" s="535"/>
      <c r="AL34" s="550"/>
      <c r="AM34" s="551"/>
      <c r="AN34" s="551"/>
      <c r="AO34" s="551"/>
      <c r="AP34" s="551"/>
      <c r="AQ34" s="551"/>
      <c r="AR34" s="551"/>
      <c r="AS34" s="552"/>
      <c r="BF34" s="352"/>
      <c r="BJ34" s="352"/>
    </row>
    <row r="35" spans="1:62" s="51" customFormat="1" ht="15" x14ac:dyDescent="0.15">
      <c r="A35" s="72"/>
      <c r="B35" s="70"/>
      <c r="C35" s="70"/>
      <c r="D35" s="70"/>
      <c r="E35" s="70"/>
      <c r="F35" s="70"/>
      <c r="G35" s="70"/>
      <c r="H35" s="66" t="s">
        <v>128</v>
      </c>
      <c r="I35" s="70" t="s">
        <v>129</v>
      </c>
      <c r="J35" s="70"/>
      <c r="K35" s="70"/>
      <c r="L35" s="70"/>
      <c r="M35" s="70"/>
      <c r="N35" s="70"/>
      <c r="O35" s="70"/>
      <c r="P35" s="70"/>
      <c r="Q35" s="70"/>
      <c r="R35" s="549">
        <v>0.05</v>
      </c>
      <c r="S35" s="549"/>
      <c r="T35" s="70" t="s">
        <v>131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535"/>
      <c r="AF35" s="535"/>
      <c r="AG35" s="535"/>
      <c r="AH35" s="535"/>
      <c r="AI35" s="535"/>
      <c r="AJ35" s="535"/>
      <c r="AK35" s="535"/>
      <c r="AL35" s="553"/>
      <c r="AM35" s="547"/>
      <c r="AN35" s="547"/>
      <c r="AO35" s="547"/>
      <c r="AP35" s="547"/>
      <c r="AQ35" s="547"/>
      <c r="AR35" s="547"/>
      <c r="AS35" s="548"/>
      <c r="BF35" s="352"/>
      <c r="BJ35" s="352"/>
    </row>
    <row r="36" spans="1:62" s="51" customFormat="1" ht="15" x14ac:dyDescent="0.15">
      <c r="A36" s="72"/>
      <c r="B36" s="70"/>
      <c r="C36" s="70"/>
      <c r="D36" s="70"/>
      <c r="E36" s="70"/>
      <c r="F36" s="70"/>
      <c r="G36" s="70"/>
      <c r="H36" s="66" t="s">
        <v>128</v>
      </c>
      <c r="I36" s="70" t="s">
        <v>17</v>
      </c>
      <c r="J36" s="70"/>
      <c r="K36" s="70"/>
      <c r="L36" s="70"/>
      <c r="M36" s="70"/>
      <c r="N36" s="70"/>
      <c r="O36" s="70"/>
      <c r="P36" s="70"/>
      <c r="Q36" s="70"/>
      <c r="R36" s="549">
        <v>0.05</v>
      </c>
      <c r="S36" s="549"/>
      <c r="T36" s="70" t="s">
        <v>131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535"/>
      <c r="AF36" s="535"/>
      <c r="AG36" s="535"/>
      <c r="AH36" s="535"/>
      <c r="AI36" s="535"/>
      <c r="AJ36" s="535"/>
      <c r="AK36" s="535"/>
      <c r="AL36" s="553"/>
      <c r="AM36" s="547"/>
      <c r="AN36" s="547"/>
      <c r="AO36" s="547"/>
      <c r="AP36" s="547"/>
      <c r="AQ36" s="547"/>
      <c r="AR36" s="547"/>
      <c r="AS36" s="548"/>
      <c r="BF36" s="352"/>
      <c r="BJ36" s="352"/>
    </row>
    <row r="37" spans="1:62" s="51" customFormat="1" ht="15" x14ac:dyDescent="0.15">
      <c r="A37" s="72"/>
      <c r="B37" s="70"/>
      <c r="C37" s="70"/>
      <c r="D37" s="70"/>
      <c r="E37" s="70"/>
      <c r="F37" s="70"/>
      <c r="G37" s="70"/>
      <c r="H37" s="66" t="s">
        <v>128</v>
      </c>
      <c r="I37" s="70" t="s">
        <v>130</v>
      </c>
      <c r="J37" s="70"/>
      <c r="K37" s="70"/>
      <c r="L37" s="70"/>
      <c r="M37" s="70"/>
      <c r="N37" s="70"/>
      <c r="O37" s="70"/>
      <c r="P37" s="70"/>
      <c r="Q37" s="70"/>
      <c r="R37" s="549">
        <v>0.25</v>
      </c>
      <c r="S37" s="549"/>
      <c r="T37" s="70" t="s">
        <v>131</v>
      </c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535"/>
      <c r="AF37" s="535"/>
      <c r="AG37" s="535"/>
      <c r="AH37" s="535"/>
      <c r="AI37" s="535"/>
      <c r="AJ37" s="535"/>
      <c r="AK37" s="535"/>
      <c r="AL37" s="553"/>
      <c r="AM37" s="547"/>
      <c r="AN37" s="547"/>
      <c r="AO37" s="547"/>
      <c r="AP37" s="547"/>
      <c r="AQ37" s="547"/>
      <c r="AR37" s="547"/>
      <c r="AS37" s="548"/>
      <c r="BF37" s="352"/>
      <c r="BJ37" s="352"/>
    </row>
    <row r="38" spans="1:62" s="51" customFormat="1" ht="15" x14ac:dyDescent="0.15">
      <c r="A38" s="72"/>
      <c r="B38" s="70"/>
      <c r="C38" s="70"/>
      <c r="D38" s="70"/>
      <c r="E38" s="70"/>
      <c r="F38" s="70"/>
      <c r="G38" s="70"/>
      <c r="H38" s="70"/>
      <c r="I38" s="58" t="s">
        <v>133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535"/>
      <c r="AF38" s="535"/>
      <c r="AG38" s="535"/>
      <c r="AH38" s="535"/>
      <c r="AI38" s="535"/>
      <c r="AJ38" s="535"/>
      <c r="AK38" s="535"/>
      <c r="AL38" s="553"/>
      <c r="AM38" s="547"/>
      <c r="AN38" s="547"/>
      <c r="AO38" s="547"/>
      <c r="AP38" s="547"/>
      <c r="AQ38" s="547"/>
      <c r="AR38" s="547"/>
      <c r="AS38" s="548"/>
      <c r="BF38" s="352"/>
      <c r="BJ38" s="352"/>
    </row>
    <row r="39" spans="1:62" s="51" customFormat="1" ht="15" x14ac:dyDescent="0.15">
      <c r="A39" s="72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535"/>
      <c r="AF39" s="535"/>
      <c r="AG39" s="535"/>
      <c r="AH39" s="535"/>
      <c r="AI39" s="535"/>
      <c r="AJ39" s="535"/>
      <c r="AK39" s="535"/>
      <c r="AL39" s="553"/>
      <c r="AM39" s="547"/>
      <c r="AN39" s="547"/>
      <c r="AO39" s="547"/>
      <c r="AP39" s="547"/>
      <c r="AQ39" s="547"/>
      <c r="AR39" s="547"/>
      <c r="AS39" s="548"/>
      <c r="BF39" s="352"/>
      <c r="BJ39" s="352"/>
    </row>
    <row r="40" spans="1:62" s="51" customFormat="1" ht="15" x14ac:dyDescent="0.15">
      <c r="A40" s="72"/>
      <c r="B40" s="70"/>
      <c r="C40" s="70"/>
      <c r="D40" s="70" t="s">
        <v>134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5" t="s">
        <v>135</v>
      </c>
      <c r="AE40" s="535"/>
      <c r="AF40" s="535"/>
      <c r="AG40" s="535"/>
      <c r="AH40" s="535"/>
      <c r="AI40" s="535"/>
      <c r="AJ40" s="535"/>
      <c r="AK40" s="535"/>
      <c r="AL40" s="553"/>
      <c r="AM40" s="547"/>
      <c r="AN40" s="547"/>
      <c r="AO40" s="547"/>
      <c r="AP40" s="547"/>
      <c r="AQ40" s="547"/>
      <c r="AR40" s="547"/>
      <c r="AS40" s="548"/>
      <c r="BF40" s="352"/>
      <c r="BJ40" s="352"/>
    </row>
    <row r="41" spans="1:62" s="51" customFormat="1" ht="15" x14ac:dyDescent="0.15">
      <c r="A41" s="7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8"/>
      <c r="BF41" s="352"/>
      <c r="BJ41" s="352"/>
    </row>
    <row r="42" spans="1:62" s="51" customFormat="1" ht="16" thickBot="1" x14ac:dyDescent="0.2">
      <c r="A42" s="72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4" t="s">
        <v>137</v>
      </c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83"/>
      <c r="AF42" s="83"/>
      <c r="AG42" s="83"/>
      <c r="AH42" s="554">
        <f>SUM(AE32:AK40,AL32)</f>
        <v>0</v>
      </c>
      <c r="AI42" s="554"/>
      <c r="AJ42" s="554"/>
      <c r="AK42" s="554"/>
      <c r="AL42" s="554"/>
      <c r="AM42" s="554"/>
      <c r="AN42" s="554"/>
      <c r="AO42" s="554"/>
      <c r="AP42" s="83"/>
      <c r="AQ42" s="83"/>
      <c r="AR42" s="83"/>
      <c r="AS42" s="84"/>
      <c r="BF42" s="352"/>
      <c r="BJ42" s="352"/>
    </row>
    <row r="43" spans="1:62" s="51" customFormat="1" ht="16" thickTop="1" x14ac:dyDescent="0.15">
      <c r="A43" s="72"/>
      <c r="B43" s="70"/>
      <c r="C43" s="70"/>
      <c r="D43" s="70" t="s">
        <v>138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83"/>
      <c r="AF43" s="83"/>
      <c r="AG43" s="83"/>
      <c r="AH43" s="555"/>
      <c r="AI43" s="555"/>
      <c r="AJ43" s="555"/>
      <c r="AK43" s="555"/>
      <c r="AL43" s="555"/>
      <c r="AM43" s="555"/>
      <c r="AN43" s="555"/>
      <c r="AO43" s="555"/>
      <c r="AP43" s="83"/>
      <c r="AQ43" s="83"/>
      <c r="AR43" s="83"/>
      <c r="AS43" s="84"/>
      <c r="BF43" s="352"/>
      <c r="BJ43" s="352"/>
    </row>
    <row r="44" spans="1:62" s="51" customFormat="1" ht="16" thickBot="1" x14ac:dyDescent="0.2">
      <c r="A44" s="72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7" t="s">
        <v>139</v>
      </c>
      <c r="AA44" s="70"/>
      <c r="AB44" s="70"/>
      <c r="AC44" s="70"/>
      <c r="AD44" s="70"/>
      <c r="AE44" s="83"/>
      <c r="AF44" s="83"/>
      <c r="AG44" s="83"/>
      <c r="AH44" s="554">
        <f>AH42-AH43</f>
        <v>0</v>
      </c>
      <c r="AI44" s="554"/>
      <c r="AJ44" s="554"/>
      <c r="AK44" s="554"/>
      <c r="AL44" s="554"/>
      <c r="AM44" s="554"/>
      <c r="AN44" s="554"/>
      <c r="AO44" s="554"/>
      <c r="AP44" s="83"/>
      <c r="AQ44" s="83"/>
      <c r="AR44" s="83"/>
      <c r="AS44" s="84"/>
      <c r="BF44" s="352"/>
      <c r="BJ44" s="352"/>
    </row>
    <row r="45" spans="1:62" s="51" customFormat="1" ht="16" thickTop="1" x14ac:dyDescent="0.15">
      <c r="A45" s="72"/>
      <c r="B45" s="70"/>
      <c r="C45" s="70"/>
      <c r="D45" s="70" t="s">
        <v>140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83"/>
      <c r="AF45" s="83"/>
      <c r="AG45" s="83"/>
      <c r="AH45" s="555"/>
      <c r="AI45" s="555"/>
      <c r="AJ45" s="555"/>
      <c r="AK45" s="555"/>
      <c r="AL45" s="555"/>
      <c r="AM45" s="555"/>
      <c r="AN45" s="555"/>
      <c r="AO45" s="555"/>
      <c r="AP45" s="83"/>
      <c r="AQ45" s="83"/>
      <c r="AR45" s="83"/>
      <c r="AS45" s="84"/>
      <c r="BF45" s="352"/>
      <c r="BJ45" s="352"/>
    </row>
    <row r="46" spans="1:62" s="51" customFormat="1" ht="8.25" customHeight="1" x14ac:dyDescent="0.15">
      <c r="A46" s="7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66"/>
      <c r="AI46" s="66"/>
      <c r="AJ46" s="66"/>
      <c r="AK46" s="66"/>
      <c r="AL46" s="66"/>
      <c r="AM46" s="66"/>
      <c r="AN46" s="66"/>
      <c r="AO46" s="66"/>
      <c r="AP46" s="70"/>
      <c r="AQ46" s="70"/>
      <c r="AR46" s="70"/>
      <c r="AS46" s="76"/>
      <c r="BF46" s="352"/>
      <c r="BJ46" s="352"/>
    </row>
    <row r="47" spans="1:62" s="51" customFormat="1" ht="15" x14ac:dyDescent="0.15">
      <c r="A47" s="67"/>
      <c r="B47" s="78" t="s">
        <v>141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9"/>
      <c r="BF47" s="352"/>
      <c r="BJ47" s="352"/>
    </row>
    <row r="48" spans="1:62" s="51" customFormat="1" ht="15" x14ac:dyDescent="0.15">
      <c r="BF48" s="352"/>
      <c r="BJ48" s="352"/>
    </row>
    <row r="49" spans="1:62" s="51" customFormat="1" ht="36.75" customHeight="1" x14ac:dyDescent="0.15">
      <c r="A49" s="556" t="s">
        <v>145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8"/>
      <c r="AE49" s="559" t="s">
        <v>144</v>
      </c>
      <c r="AF49" s="560"/>
      <c r="AG49" s="560"/>
      <c r="AH49" s="560"/>
      <c r="AI49" s="560"/>
      <c r="AJ49" s="560"/>
      <c r="AK49" s="561"/>
      <c r="AL49" s="559" t="s">
        <v>143</v>
      </c>
      <c r="AM49" s="560"/>
      <c r="AN49" s="560"/>
      <c r="AO49" s="560"/>
      <c r="AP49" s="560"/>
      <c r="AQ49" s="560"/>
      <c r="AR49" s="560"/>
      <c r="AS49" s="561"/>
      <c r="BF49" s="352"/>
      <c r="BJ49" s="352"/>
    </row>
    <row r="50" spans="1:62" x14ac:dyDescent="0.15">
      <c r="A50" s="578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80"/>
      <c r="AE50" s="569" t="s">
        <v>206</v>
      </c>
      <c r="AF50" s="570"/>
      <c r="AG50" s="570"/>
      <c r="AH50" s="570"/>
      <c r="AI50" s="570"/>
      <c r="AJ50" s="570"/>
      <c r="AK50" s="571"/>
      <c r="AL50" s="572"/>
      <c r="AM50" s="573"/>
      <c r="AN50" s="573"/>
      <c r="AO50" s="573"/>
      <c r="AP50" s="573"/>
      <c r="AQ50" s="573"/>
      <c r="AR50" s="573"/>
      <c r="AS50" s="574"/>
    </row>
    <row r="51" spans="1:62" x14ac:dyDescent="0.15">
      <c r="A51" s="581"/>
      <c r="B51" s="582"/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3"/>
      <c r="AE51" s="569" t="s">
        <v>207</v>
      </c>
      <c r="AF51" s="570"/>
      <c r="AG51" s="570"/>
      <c r="AH51" s="570"/>
      <c r="AI51" s="570"/>
      <c r="AJ51" s="570"/>
      <c r="AK51" s="571"/>
      <c r="AL51" s="575"/>
      <c r="AM51" s="576"/>
      <c r="AN51" s="576"/>
      <c r="AO51" s="576"/>
      <c r="AP51" s="576"/>
      <c r="AQ51" s="576"/>
      <c r="AR51" s="576"/>
      <c r="AS51" s="577"/>
    </row>
    <row r="52" spans="1:62" x14ac:dyDescent="0.15">
      <c r="A52" s="581"/>
      <c r="B52" s="582"/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  <c r="AA52" s="582"/>
      <c r="AB52" s="582"/>
      <c r="AC52" s="582"/>
      <c r="AD52" s="583"/>
      <c r="AE52" s="569" t="s">
        <v>209</v>
      </c>
      <c r="AF52" s="570"/>
      <c r="AG52" s="570"/>
      <c r="AH52" s="570"/>
      <c r="AI52" s="570"/>
      <c r="AJ52" s="570"/>
      <c r="AK52" s="571"/>
      <c r="AL52" s="575"/>
      <c r="AM52" s="576"/>
      <c r="AN52" s="576"/>
      <c r="AO52" s="576"/>
      <c r="AP52" s="576"/>
      <c r="AQ52" s="576"/>
      <c r="AR52" s="576"/>
      <c r="AS52" s="577"/>
    </row>
    <row r="53" spans="1:62" x14ac:dyDescent="0.15">
      <c r="A53" s="581"/>
      <c r="B53" s="582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3"/>
      <c r="AE53" s="484" t="s">
        <v>208</v>
      </c>
      <c r="AF53" s="485"/>
      <c r="AG53" s="485"/>
      <c r="AH53" s="485"/>
      <c r="AI53" s="485"/>
      <c r="AJ53" s="485"/>
      <c r="AK53" s="486"/>
      <c r="AL53" s="575"/>
      <c r="AM53" s="576"/>
      <c r="AN53" s="576"/>
      <c r="AO53" s="576"/>
      <c r="AP53" s="576"/>
      <c r="AQ53" s="576"/>
      <c r="AR53" s="576"/>
      <c r="AS53" s="577"/>
    </row>
    <row r="54" spans="1:62" ht="15" x14ac:dyDescent="0.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79" t="s">
        <v>136</v>
      </c>
      <c r="U54" s="61"/>
      <c r="V54" s="61"/>
      <c r="W54" s="61"/>
      <c r="X54" s="61"/>
      <c r="Y54" s="61"/>
      <c r="Z54" s="61"/>
      <c r="AA54" s="61"/>
      <c r="AB54" s="61"/>
      <c r="AC54" s="61"/>
      <c r="AD54" s="62"/>
      <c r="AE54" s="562"/>
      <c r="AF54" s="562"/>
      <c r="AG54" s="562"/>
      <c r="AH54" s="562"/>
      <c r="AI54" s="562"/>
      <c r="AJ54" s="562"/>
      <c r="AK54" s="563"/>
      <c r="AL54" s="564">
        <f>SUM(AL50:AS53)</f>
        <v>0</v>
      </c>
      <c r="AM54" s="565"/>
      <c r="AN54" s="565"/>
      <c r="AO54" s="565"/>
      <c r="AP54" s="565"/>
      <c r="AQ54" s="565"/>
      <c r="AR54" s="565"/>
      <c r="AS54" s="565"/>
    </row>
    <row r="55" spans="1:62" x14ac:dyDescent="0.15">
      <c r="T55" s="58"/>
      <c r="U55" s="58"/>
      <c r="V55" s="58"/>
      <c r="W55" s="58"/>
    </row>
    <row r="56" spans="1:62" ht="15" x14ac:dyDescent="0.15">
      <c r="A56" s="566" t="s">
        <v>146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8"/>
    </row>
    <row r="57" spans="1:62" ht="31.5" customHeight="1" x14ac:dyDescent="0.15">
      <c r="A57" s="80"/>
      <c r="B57" s="482" t="s">
        <v>147</v>
      </c>
      <c r="C57" s="584" t="s">
        <v>160</v>
      </c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5"/>
      <c r="AE57" s="590">
        <f>IFERROR(VLOOKUP(AT57,source_honoraires!$D$10:$V$158,source_honoraires!$T$7,FALSE),0)</f>
        <v>0</v>
      </c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90"/>
      <c r="AS57" s="590"/>
      <c r="AT57" s="2" t="str">
        <f>$BE$5&amp;"A"</f>
        <v>A</v>
      </c>
    </row>
    <row r="58" spans="1:62" ht="31.5" customHeight="1" x14ac:dyDescent="0.15">
      <c r="A58" s="80"/>
      <c r="B58" s="482" t="s">
        <v>148</v>
      </c>
      <c r="C58" s="584" t="s">
        <v>149</v>
      </c>
      <c r="D58" s="584"/>
      <c r="E58" s="584"/>
      <c r="F58" s="584"/>
      <c r="G58" s="584"/>
      <c r="H58" s="584"/>
      <c r="I58" s="584"/>
      <c r="J58" s="584"/>
      <c r="K58" s="584"/>
      <c r="L58" s="584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584"/>
      <c r="AD58" s="483"/>
      <c r="AE58" s="590">
        <f>IFERROR(VLOOKUP(AT58,source_honoraires!$D$10:$V$158,source_honoraires!$T$7,FALSE),0)</f>
        <v>0</v>
      </c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90"/>
      <c r="AS58" s="590"/>
      <c r="AT58" s="2" t="str">
        <f>$BE$5&amp;"B"</f>
        <v>B</v>
      </c>
    </row>
    <row r="59" spans="1:62" ht="31.5" customHeight="1" x14ac:dyDescent="0.15">
      <c r="A59" s="80"/>
      <c r="B59" s="482" t="s">
        <v>150</v>
      </c>
      <c r="C59" s="591" t="s">
        <v>151</v>
      </c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3"/>
      <c r="AE59" s="590" t="e">
        <f>VLOOKUP($BE$5,source_honoraires!$E$10:$X$351,source_honoraires!$X$6,FALSE)</f>
        <v>#N/A</v>
      </c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90"/>
      <c r="AS59" s="590"/>
      <c r="AT59" s="2" t="str">
        <f>$BE$5&amp;"C"</f>
        <v>C</v>
      </c>
    </row>
    <row r="61" spans="1:62" ht="2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6"/>
    </row>
    <row r="62" spans="1:62" x14ac:dyDescent="0.15">
      <c r="A62" s="57"/>
      <c r="B62" s="58" t="s">
        <v>152</v>
      </c>
      <c r="C62" s="58"/>
      <c r="D62" s="58"/>
      <c r="E62" s="58"/>
      <c r="F62" s="58"/>
      <c r="G62" s="58"/>
      <c r="H62" s="58"/>
      <c r="I62" s="589">
        <f>paramètres!B12</f>
        <v>0</v>
      </c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9"/>
    </row>
    <row r="63" spans="1:62" ht="2.25" customHeight="1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9"/>
    </row>
    <row r="64" spans="1:62" x14ac:dyDescent="0.15">
      <c r="A64" s="57"/>
      <c r="B64" s="58" t="s">
        <v>153</v>
      </c>
      <c r="C64" s="58"/>
      <c r="D64" s="58"/>
      <c r="E64" s="58"/>
      <c r="F64" s="58"/>
      <c r="G64" s="343" t="str">
        <f>MID(paramètres!B18,1,1)</f>
        <v/>
      </c>
      <c r="H64" s="344" t="str">
        <f>MID(paramètres!B18,2,1)</f>
        <v/>
      </c>
      <c r="I64" s="344" t="str">
        <f>MID(paramètres!B18,3,1)</f>
        <v/>
      </c>
      <c r="J64" s="344" t="str">
        <f>MID(paramètres!B18,4,1)</f>
        <v/>
      </c>
      <c r="K64" s="344" t="str">
        <f>MID(paramètres!B18,5,1)</f>
        <v/>
      </c>
      <c r="L64" s="345" t="str">
        <f>MID(paramètres!B18,6,1)</f>
        <v/>
      </c>
      <c r="M64" s="346"/>
      <c r="N64" s="344" t="str">
        <f>RIGHT(paramètres!B18,1)</f>
        <v/>
      </c>
      <c r="O64" s="58"/>
      <c r="P64" s="58"/>
      <c r="Q64" s="58"/>
      <c r="R64" s="58"/>
      <c r="S64" s="58"/>
      <c r="T64" s="58"/>
      <c r="U64" s="58"/>
      <c r="V64" s="58"/>
      <c r="W64" s="58"/>
      <c r="X64" s="58" t="s">
        <v>155</v>
      </c>
      <c r="Y64" s="58"/>
      <c r="Z64" s="58"/>
      <c r="AA64" s="589">
        <f>paramètres!B30</f>
        <v>0</v>
      </c>
      <c r="AB64" s="589"/>
      <c r="AC64" s="589"/>
      <c r="AD64" s="589"/>
      <c r="AE64" s="589"/>
      <c r="AF64" s="589"/>
      <c r="AG64" s="589"/>
      <c r="AH64" s="589"/>
      <c r="AI64" s="589"/>
      <c r="AJ64" s="58"/>
      <c r="AK64" s="58"/>
      <c r="AL64" s="58"/>
      <c r="AM64" s="58"/>
      <c r="AN64" s="58"/>
      <c r="AO64" s="58"/>
      <c r="AP64" s="58"/>
      <c r="AQ64" s="58"/>
      <c r="AR64" s="58"/>
      <c r="AS64" s="59"/>
    </row>
    <row r="65" spans="1:45" ht="2.25" customHeight="1" x14ac:dyDescent="0.1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347"/>
      <c r="AB65" s="347"/>
      <c r="AC65" s="347"/>
      <c r="AD65" s="347"/>
      <c r="AE65" s="347"/>
      <c r="AF65" s="347"/>
      <c r="AG65" s="347"/>
      <c r="AH65" s="347"/>
      <c r="AI65" s="347"/>
      <c r="AJ65" s="58"/>
      <c r="AK65" s="58"/>
      <c r="AL65" s="58"/>
      <c r="AM65" s="58"/>
      <c r="AN65" s="58"/>
      <c r="AO65" s="58"/>
      <c r="AP65" s="58"/>
      <c r="AQ65" s="58"/>
      <c r="AR65" s="58"/>
      <c r="AS65" s="59"/>
    </row>
    <row r="66" spans="1:45" x14ac:dyDescent="0.15">
      <c r="A66" s="57"/>
      <c r="B66" s="58" t="s">
        <v>157</v>
      </c>
      <c r="C66" s="58"/>
      <c r="D66" s="58"/>
      <c r="E66" s="58"/>
      <c r="F66" s="58"/>
      <c r="G66" s="588">
        <f>paramètres!B26</f>
        <v>0</v>
      </c>
      <c r="H66" s="588"/>
      <c r="I66" s="588"/>
      <c r="J66" s="346"/>
      <c r="K66" s="346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 t="s">
        <v>15</v>
      </c>
      <c r="Y66" s="58"/>
      <c r="Z66" s="58"/>
      <c r="AA66" s="589">
        <f>paramètres!B28</f>
        <v>0</v>
      </c>
      <c r="AB66" s="589"/>
      <c r="AC66" s="589"/>
      <c r="AD66" s="589"/>
      <c r="AE66" s="589"/>
      <c r="AF66" s="589"/>
      <c r="AG66" s="589"/>
      <c r="AH66" s="589"/>
      <c r="AI66" s="589"/>
      <c r="AJ66" s="58"/>
      <c r="AK66" s="58"/>
      <c r="AL66" s="58"/>
      <c r="AM66" s="58"/>
      <c r="AN66" s="58"/>
      <c r="AO66" s="58"/>
      <c r="AP66" s="58"/>
      <c r="AQ66" s="58"/>
      <c r="AR66" s="58"/>
      <c r="AS66" s="59"/>
    </row>
    <row r="67" spans="1:45" ht="2.25" customHeight="1" x14ac:dyDescent="0.15">
      <c r="A67" s="57"/>
      <c r="B67" s="58"/>
      <c r="C67" s="58"/>
      <c r="D67" s="58"/>
      <c r="E67" s="58"/>
      <c r="F67" s="58"/>
      <c r="G67" s="346"/>
      <c r="H67" s="346"/>
      <c r="I67" s="346"/>
      <c r="J67" s="346"/>
      <c r="K67" s="346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347"/>
      <c r="AB67" s="347"/>
      <c r="AC67" s="347"/>
      <c r="AD67" s="347"/>
      <c r="AE67" s="347"/>
      <c r="AF67" s="347"/>
      <c r="AG67" s="347"/>
      <c r="AH67" s="347"/>
      <c r="AI67" s="347"/>
      <c r="AJ67" s="58"/>
      <c r="AK67" s="58"/>
      <c r="AL67" s="58"/>
      <c r="AM67" s="58"/>
      <c r="AN67" s="58"/>
      <c r="AO67" s="58"/>
      <c r="AP67" s="58"/>
      <c r="AQ67" s="58"/>
      <c r="AR67" s="58"/>
      <c r="AS67" s="59"/>
    </row>
    <row r="68" spans="1:45" x14ac:dyDescent="0.15">
      <c r="A68" s="57"/>
      <c r="B68" s="58" t="s">
        <v>154</v>
      </c>
      <c r="C68" s="58"/>
      <c r="D68" s="58"/>
      <c r="E68" s="58"/>
      <c r="F68" s="58"/>
      <c r="G68" s="588">
        <f>paramètres!B32</f>
        <v>0</v>
      </c>
      <c r="H68" s="588"/>
      <c r="I68" s="588"/>
      <c r="J68" s="588"/>
      <c r="K68" s="58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 t="s">
        <v>156</v>
      </c>
      <c r="Y68" s="58"/>
      <c r="Z68" s="58"/>
      <c r="AA68" s="589">
        <f>paramètres!B34</f>
        <v>0</v>
      </c>
      <c r="AB68" s="589"/>
      <c r="AC68" s="589"/>
      <c r="AD68" s="589"/>
      <c r="AE68" s="589"/>
      <c r="AF68" s="589"/>
      <c r="AG68" s="589"/>
      <c r="AH68" s="589"/>
      <c r="AI68" s="589"/>
      <c r="AJ68" s="58"/>
      <c r="AK68" s="58"/>
      <c r="AL68" s="58"/>
      <c r="AM68" s="58"/>
      <c r="AN68" s="58"/>
      <c r="AO68" s="58"/>
      <c r="AP68" s="58"/>
      <c r="AQ68" s="58"/>
      <c r="AR68" s="58"/>
      <c r="AS68" s="59"/>
    </row>
    <row r="69" spans="1:45" ht="2.25" customHeight="1" x14ac:dyDescent="0.1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2"/>
    </row>
    <row r="70" spans="1:45" ht="2.25" customHeight="1" x14ac:dyDescent="0.15"/>
    <row r="71" spans="1:45" x14ac:dyDescent="0.15">
      <c r="V71" s="2" t="s">
        <v>174</v>
      </c>
      <c r="X71" s="586">
        <f>paramètres!B28</f>
        <v>0</v>
      </c>
      <c r="Y71" s="586"/>
      <c r="Z71" s="586"/>
      <c r="AA71" s="586"/>
      <c r="AB71" s="586"/>
      <c r="AC71" s="586"/>
      <c r="AE71" s="2" t="s">
        <v>175</v>
      </c>
      <c r="AF71" s="587" t="str">
        <f>IF(paramètres!B22&lt;&gt;"",paramètres!B22,"")</f>
        <v/>
      </c>
      <c r="AG71" s="587"/>
      <c r="AH71" s="587"/>
      <c r="AI71" s="587"/>
      <c r="AJ71" s="587"/>
      <c r="AK71" s="587"/>
    </row>
    <row r="73" spans="1:45" ht="15" x14ac:dyDescent="0.15">
      <c r="AC73" s="51" t="s">
        <v>158</v>
      </c>
    </row>
  </sheetData>
  <mergeCells count="89">
    <mergeCell ref="X71:AC71"/>
    <mergeCell ref="AF71:AK71"/>
    <mergeCell ref="I62:AE62"/>
    <mergeCell ref="AA64:AI64"/>
    <mergeCell ref="G66:I66"/>
    <mergeCell ref="AA66:AI66"/>
    <mergeCell ref="G68:K68"/>
    <mergeCell ref="AA68:AI68"/>
    <mergeCell ref="C59:AD59"/>
    <mergeCell ref="AE59:AS59"/>
    <mergeCell ref="A52:AD52"/>
    <mergeCell ref="AE52:AK52"/>
    <mergeCell ref="AL52:AS52"/>
    <mergeCell ref="A53:AD53"/>
    <mergeCell ref="AL53:AS53"/>
    <mergeCell ref="AE54:AK54"/>
    <mergeCell ref="AL54:AS54"/>
    <mergeCell ref="A56:AS56"/>
    <mergeCell ref="C57:AD57"/>
    <mergeCell ref="AE57:AS57"/>
    <mergeCell ref="C58:AC58"/>
    <mergeCell ref="AE58:AS58"/>
    <mergeCell ref="A50:AD50"/>
    <mergeCell ref="AE50:AK50"/>
    <mergeCell ref="AL50:AS50"/>
    <mergeCell ref="A51:AD51"/>
    <mergeCell ref="AE51:AK51"/>
    <mergeCell ref="AL51:AS51"/>
    <mergeCell ref="AH42:AO42"/>
    <mergeCell ref="AH43:AO43"/>
    <mergeCell ref="AH44:AO44"/>
    <mergeCell ref="AH45:AO45"/>
    <mergeCell ref="A49:AD49"/>
    <mergeCell ref="AE49:AK49"/>
    <mergeCell ref="AL49:AS49"/>
    <mergeCell ref="AL41:AS41"/>
    <mergeCell ref="AE33:AK33"/>
    <mergeCell ref="AL33:AS33"/>
    <mergeCell ref="R34:S34"/>
    <mergeCell ref="AE34:AK34"/>
    <mergeCell ref="AL34:AS40"/>
    <mergeCell ref="R35:S35"/>
    <mergeCell ref="AE35:AK35"/>
    <mergeCell ref="R36:S36"/>
    <mergeCell ref="AE36:AK36"/>
    <mergeCell ref="R37:S37"/>
    <mergeCell ref="AE37:AK37"/>
    <mergeCell ref="AE38:AK38"/>
    <mergeCell ref="AE39:AK39"/>
    <mergeCell ref="AE40:AK40"/>
    <mergeCell ref="AE41:AK41"/>
    <mergeCell ref="AE27:AK30"/>
    <mergeCell ref="AL27:AS30"/>
    <mergeCell ref="AE31:AK31"/>
    <mergeCell ref="AL31:AS31"/>
    <mergeCell ref="AE32:AK32"/>
    <mergeCell ref="AL32:AS32"/>
    <mergeCell ref="A23:U23"/>
    <mergeCell ref="AE23:AS23"/>
    <mergeCell ref="AE24:AK24"/>
    <mergeCell ref="AL24:AS24"/>
    <mergeCell ref="AE25:AK26"/>
    <mergeCell ref="AL25:AS26"/>
    <mergeCell ref="H18:M18"/>
    <mergeCell ref="S18:T18"/>
    <mergeCell ref="AC18:AR18"/>
    <mergeCell ref="X20:AB20"/>
    <mergeCell ref="AD20:AH20"/>
    <mergeCell ref="AK20:AR20"/>
    <mergeCell ref="A7:M7"/>
    <mergeCell ref="AC12:AR12"/>
    <mergeCell ref="H14:T14"/>
    <mergeCell ref="AC14:AR14"/>
    <mergeCell ref="D16:G16"/>
    <mergeCell ref="I16:J16"/>
    <mergeCell ref="N16:T16"/>
    <mergeCell ref="AC16:AR16"/>
    <mergeCell ref="BF3:BF4"/>
    <mergeCell ref="A4:M4"/>
    <mergeCell ref="U4:AS4"/>
    <mergeCell ref="A5:M5"/>
    <mergeCell ref="A6:M6"/>
    <mergeCell ref="Z6:AA6"/>
    <mergeCell ref="BE3:BE4"/>
    <mergeCell ref="A1:M1"/>
    <mergeCell ref="A2:M2"/>
    <mergeCell ref="U2:AS2"/>
    <mergeCell ref="A3:M3"/>
    <mergeCell ref="U3:AS3"/>
  </mergeCells>
  <conditionalFormatting sqref="D16:G16 I16:J16 N16:T16 M10:R10 T10 AA68">
    <cfRule type="containsBlanks" dxfId="25" priority="18">
      <formula>LEN(TRIM(D10))=0</formula>
    </cfRule>
  </conditionalFormatting>
  <conditionalFormatting sqref="H18:M18 S18:T18">
    <cfRule type="containsBlanks" dxfId="24" priority="17">
      <formula>LEN(TRIM(H18))=0</formula>
    </cfRule>
  </conditionalFormatting>
  <conditionalFormatting sqref="J20:K20">
    <cfRule type="containsBlanks" dxfId="23" priority="15">
      <formula>LEN(TRIM(J20))=0</formula>
    </cfRule>
  </conditionalFormatting>
  <conditionalFormatting sqref="G12">
    <cfRule type="containsBlanks" dxfId="22" priority="16">
      <formula>LEN(TRIM(G12))=0</formula>
    </cfRule>
  </conditionalFormatting>
  <conditionalFormatting sqref="M20:N20">
    <cfRule type="containsBlanks" dxfId="21" priority="14">
      <formula>LEN(TRIM(M20))=0</formula>
    </cfRule>
  </conditionalFormatting>
  <conditionalFormatting sqref="AI10:AN10">
    <cfRule type="containsBlanks" dxfId="20" priority="13">
      <formula>LEN(TRIM(AI10))=0</formula>
    </cfRule>
  </conditionalFormatting>
  <conditionalFormatting sqref="X20:AB20">
    <cfRule type="containsBlanks" dxfId="19" priority="12">
      <formula>LEN(TRIM(X20))=0</formula>
    </cfRule>
  </conditionalFormatting>
  <conditionalFormatting sqref="AD20">
    <cfRule type="containsBlanks" dxfId="18" priority="11">
      <formula>LEN(TRIM(AD20))=0</formula>
    </cfRule>
  </conditionalFormatting>
  <conditionalFormatting sqref="AK20:AR20">
    <cfRule type="containsBlanks" dxfId="17" priority="10">
      <formula>LEN(TRIM(AK20))=0</formula>
    </cfRule>
  </conditionalFormatting>
  <conditionalFormatting sqref="AC12:AR12 AC14:AR14 AC18:AR18 AC16:AR16">
    <cfRule type="containsBlanks" dxfId="16" priority="9">
      <formula>LEN(TRIM(AC12))=0</formula>
    </cfRule>
  </conditionalFormatting>
  <conditionalFormatting sqref="H14:T14">
    <cfRule type="containsBlanks" dxfId="15" priority="8">
      <formula>LEN(TRIM(H14))=0</formula>
    </cfRule>
  </conditionalFormatting>
  <conditionalFormatting sqref="AP10">
    <cfRule type="containsBlanks" dxfId="14" priority="7">
      <formula>LEN(TRIM(AP10))=0</formula>
    </cfRule>
  </conditionalFormatting>
  <conditionalFormatting sqref="G64:L64">
    <cfRule type="containsBlanks" dxfId="13" priority="6">
      <formula>LEN(TRIM(G64))=0</formula>
    </cfRule>
  </conditionalFormatting>
  <conditionalFormatting sqref="N64">
    <cfRule type="containsBlanks" dxfId="12" priority="5">
      <formula>LEN(TRIM(N64))=0</formula>
    </cfRule>
  </conditionalFormatting>
  <conditionalFormatting sqref="G66:I66 G68:K68">
    <cfRule type="containsBlanks" dxfId="11" priority="4">
      <formula>LEN(TRIM(G66))=0</formula>
    </cfRule>
  </conditionalFormatting>
  <conditionalFormatting sqref="I62:AE62">
    <cfRule type="containsBlanks" dxfId="10" priority="3">
      <formula>LEN(TRIM(I62))=0</formula>
    </cfRule>
  </conditionalFormatting>
  <conditionalFormatting sqref="AA64:AI64 AA66:AI66">
    <cfRule type="containsBlanks" dxfId="9" priority="2">
      <formula>LEN(TRIM(AA64))=0</formula>
    </cfRule>
  </conditionalFormatting>
  <conditionalFormatting sqref="Z6:AA6">
    <cfRule type="containsBlanks" dxfId="8" priority="1">
      <formula>LEN(TRIM(Z6))=0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84" orientation="portrait" r:id="rId1"/>
  <headerFooter>
    <oddHeader>&amp;R&amp;"Geneva,Gras"&amp;12ID19</oddHeader>
    <oddFooter>&amp;L_____________________________
(1) Célibataire, marié, veuf, divorcé.
(2) Inclure la période des congés.&amp;R
Mis au format Excel par : www.impots-et-taxes.com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Feuil13">
    <tabColor rgb="FFFFC000"/>
  </sheetPr>
  <dimension ref="A1:AH81"/>
  <sheetViews>
    <sheetView showGridLines="0" showZeros="0" topLeftCell="B1" zoomScale="70" zoomScaleNormal="70" workbookViewId="0">
      <selection activeCell="BD18" sqref="BD18"/>
    </sheetView>
  </sheetViews>
  <sheetFormatPr baseColWidth="10" defaultColWidth="11.5" defaultRowHeight="12" x14ac:dyDescent="0.15"/>
  <cols>
    <col min="1" max="1" width="0" style="475" hidden="1" customWidth="1"/>
    <col min="2" max="3" width="5" style="5" customWidth="1"/>
    <col min="4" max="4" width="14.83203125" style="5" customWidth="1"/>
    <col min="5" max="6" width="7.5" style="5" customWidth="1"/>
    <col min="7" max="9" width="11.33203125" style="5" customWidth="1"/>
    <col min="10" max="10" width="11.83203125" style="5" customWidth="1"/>
    <col min="11" max="13" width="5.5" style="5" customWidth="1"/>
    <col min="14" max="17" width="4.1640625" style="5" customWidth="1"/>
    <col min="18" max="19" width="4.6640625" style="5" customWidth="1"/>
    <col min="20" max="20" width="4.6640625" style="475" customWidth="1"/>
    <col min="21" max="21" width="4.6640625" style="5" customWidth="1"/>
    <col min="22" max="23" width="16.5" style="5" customWidth="1"/>
    <col min="24" max="24" width="29.6640625" style="5" customWidth="1"/>
    <col min="25" max="25" width="16.5" style="5" customWidth="1"/>
    <col min="26" max="26" width="2.1640625" style="5" customWidth="1"/>
    <col min="27" max="28" width="13.1640625" style="5" customWidth="1"/>
    <col min="29" max="30" width="20" style="5" customWidth="1"/>
    <col min="31" max="31" width="14.1640625" style="5" customWidth="1"/>
    <col min="32" max="32" width="4.1640625" style="5" customWidth="1"/>
    <col min="33" max="33" width="1.83203125" style="5" customWidth="1"/>
    <col min="34" max="16384" width="11.5" style="5"/>
  </cols>
  <sheetData>
    <row r="1" spans="1:34" s="301" customFormat="1" ht="22.5" customHeight="1" x14ac:dyDescent="0.2">
      <c r="A1" s="465"/>
      <c r="B1" s="655" t="s">
        <v>28</v>
      </c>
      <c r="C1" s="655"/>
      <c r="D1" s="655"/>
      <c r="E1" s="655"/>
      <c r="F1" s="655"/>
      <c r="G1" s="655"/>
      <c r="H1" s="655"/>
      <c r="I1" s="655"/>
      <c r="J1" s="655"/>
      <c r="K1" s="655"/>
      <c r="T1" s="465"/>
      <c r="AD1" s="302"/>
      <c r="AF1" s="270"/>
    </row>
    <row r="2" spans="1:34" s="303" customFormat="1" ht="31.5" customHeight="1" x14ac:dyDescent="0.15">
      <c r="A2" s="476"/>
      <c r="B2" s="654" t="s">
        <v>104</v>
      </c>
      <c r="C2" s="654"/>
      <c r="D2" s="654"/>
      <c r="E2" s="654"/>
      <c r="F2" s="654"/>
      <c r="G2" s="654"/>
      <c r="H2" s="654"/>
      <c r="I2" s="654"/>
      <c r="J2" s="654"/>
      <c r="K2" s="654"/>
      <c r="L2" s="270"/>
      <c r="M2" s="270"/>
      <c r="N2" s="271" t="s">
        <v>219</v>
      </c>
      <c r="P2" s="270"/>
      <c r="Q2" s="270"/>
      <c r="R2" s="270"/>
      <c r="S2" s="270"/>
      <c r="T2" s="415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G2" s="270"/>
      <c r="AH2" s="270"/>
    </row>
    <row r="3" spans="1:34" s="303" customFormat="1" ht="31.5" customHeight="1" x14ac:dyDescent="0.15">
      <c r="A3" s="476"/>
      <c r="B3" s="654" t="s">
        <v>159</v>
      </c>
      <c r="C3" s="654"/>
      <c r="D3" s="654"/>
      <c r="E3" s="654"/>
      <c r="F3" s="654"/>
      <c r="G3" s="654"/>
      <c r="H3" s="654"/>
      <c r="I3" s="654"/>
      <c r="J3" s="654"/>
      <c r="K3" s="654"/>
      <c r="L3" s="270"/>
      <c r="M3" s="270"/>
      <c r="N3" s="271"/>
      <c r="P3" s="270"/>
      <c r="Q3" s="270"/>
      <c r="R3" s="271" t="s">
        <v>220</v>
      </c>
      <c r="S3" s="270"/>
      <c r="T3" s="415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G3" s="270"/>
      <c r="AH3" s="270"/>
    </row>
    <row r="4" spans="1:34" s="303" customFormat="1" ht="24" customHeight="1" x14ac:dyDescent="0.15">
      <c r="A4" s="476"/>
      <c r="B4" s="656" t="s">
        <v>218</v>
      </c>
      <c r="C4" s="656"/>
      <c r="D4" s="656"/>
      <c r="E4" s="656"/>
      <c r="F4" s="656"/>
      <c r="G4" s="656"/>
      <c r="H4" s="656"/>
      <c r="I4" s="656"/>
      <c r="J4" s="656"/>
      <c r="K4" s="656"/>
      <c r="L4" s="270"/>
      <c r="M4" s="270"/>
      <c r="N4" s="270"/>
      <c r="O4" s="270"/>
      <c r="P4" s="270"/>
      <c r="Q4" s="270"/>
      <c r="R4" s="270"/>
      <c r="S4" s="270"/>
      <c r="T4" s="415"/>
      <c r="U4" s="304" t="s">
        <v>30</v>
      </c>
      <c r="V4" s="305"/>
      <c r="W4" s="275">
        <f>'ID21-P1'!U3</f>
        <v>0</v>
      </c>
      <c r="X4" s="304" t="s">
        <v>221</v>
      </c>
      <c r="Y4" s="284"/>
      <c r="AA4" s="304"/>
      <c r="AB4" s="304"/>
      <c r="AC4" s="304"/>
      <c r="AD4" s="305"/>
      <c r="AE4" s="270"/>
      <c r="AF4" s="270"/>
      <c r="AG4" s="270"/>
      <c r="AH4" s="270"/>
    </row>
    <row r="5" spans="1:34" s="303" customFormat="1" ht="24" customHeight="1" x14ac:dyDescent="0.15">
      <c r="A5" s="476"/>
      <c r="B5" s="737" t="s">
        <v>33</v>
      </c>
      <c r="C5" s="737"/>
      <c r="D5" s="737"/>
      <c r="E5" s="737"/>
      <c r="F5" s="737"/>
      <c r="G5" s="737"/>
      <c r="H5" s="737"/>
      <c r="I5" s="737"/>
      <c r="J5" s="737"/>
      <c r="K5" s="737"/>
      <c r="L5" s="270"/>
      <c r="M5" s="270"/>
      <c r="O5" s="280"/>
      <c r="P5" s="281"/>
      <c r="Q5" s="270"/>
      <c r="R5" s="270"/>
      <c r="S5" s="270"/>
      <c r="T5" s="466"/>
      <c r="W5" s="282" t="s">
        <v>170</v>
      </c>
      <c r="Y5" s="283"/>
      <c r="Z5" s="284"/>
      <c r="AA5" s="285"/>
      <c r="AB5" s="285"/>
      <c r="AC5" s="270"/>
      <c r="AD5" s="270"/>
      <c r="AE5" s="286"/>
      <c r="AF5" s="270"/>
      <c r="AG5" s="270"/>
    </row>
    <row r="6" spans="1:34" s="301" customFormat="1" ht="18" customHeight="1" x14ac:dyDescent="0.15">
      <c r="A6" s="465"/>
      <c r="B6" s="642" t="s">
        <v>34</v>
      </c>
      <c r="C6" s="642"/>
      <c r="D6" s="642"/>
      <c r="E6" s="642"/>
      <c r="F6" s="642"/>
      <c r="G6" s="642"/>
      <c r="H6" s="642"/>
      <c r="I6" s="642"/>
      <c r="J6" s="642"/>
      <c r="K6" s="642"/>
      <c r="L6" s="277"/>
      <c r="M6" s="277"/>
      <c r="O6" s="277"/>
      <c r="P6" s="287"/>
      <c r="Q6" s="277"/>
      <c r="R6" s="277"/>
      <c r="S6" s="277"/>
      <c r="T6" s="416"/>
      <c r="U6" s="277"/>
      <c r="V6" s="277"/>
      <c r="W6" s="288"/>
      <c r="X6" s="283"/>
      <c r="Y6" s="288"/>
      <c r="Z6" s="288"/>
      <c r="AA6" s="288"/>
      <c r="AB6" s="288"/>
      <c r="AC6" s="277"/>
      <c r="AD6" s="277"/>
      <c r="AE6" s="288"/>
      <c r="AF6" s="277"/>
      <c r="AG6" s="277"/>
    </row>
    <row r="7" spans="1:34" s="301" customFormat="1" ht="23.25" customHeight="1" x14ac:dyDescent="0.15">
      <c r="A7" s="465"/>
      <c r="B7" s="289"/>
      <c r="C7" s="642"/>
      <c r="D7" s="642"/>
      <c r="E7" s="642"/>
      <c r="F7" s="642"/>
      <c r="G7" s="642"/>
      <c r="H7" s="642"/>
      <c r="I7" s="642"/>
      <c r="J7" s="277"/>
      <c r="K7" s="290"/>
      <c r="L7" s="290" t="s">
        <v>35</v>
      </c>
      <c r="M7" s="277"/>
      <c r="N7" s="287"/>
      <c r="O7" s="277"/>
      <c r="P7" s="277"/>
      <c r="Q7" s="277"/>
      <c r="R7" s="277"/>
      <c r="S7" s="277"/>
      <c r="T7" s="416"/>
      <c r="W7" s="288"/>
      <c r="X7" s="291">
        <f>paramètres!B12</f>
        <v>0</v>
      </c>
      <c r="Y7" s="288"/>
      <c r="Z7" s="288"/>
      <c r="AA7" s="288"/>
      <c r="AB7" s="288"/>
      <c r="AC7" s="277"/>
      <c r="AD7" s="277"/>
      <c r="AE7" s="288"/>
      <c r="AF7" s="277"/>
      <c r="AG7" s="277"/>
    </row>
    <row r="8" spans="1:34" s="301" customFormat="1" ht="18" customHeight="1" x14ac:dyDescent="0.2">
      <c r="A8" s="465"/>
      <c r="B8" s="312"/>
      <c r="C8" s="312"/>
      <c r="D8" s="313"/>
      <c r="E8" s="313"/>
      <c r="F8" s="313"/>
      <c r="G8" s="313"/>
      <c r="H8" s="313"/>
      <c r="I8" s="313"/>
      <c r="J8" s="314"/>
      <c r="L8" s="290" t="s">
        <v>20</v>
      </c>
      <c r="M8" s="270"/>
      <c r="N8" s="292" t="str">
        <f>'ID21-P1'!L7</f>
        <v/>
      </c>
      <c r="O8" s="292" t="str">
        <f>'ID21-P1'!M7</f>
        <v/>
      </c>
      <c r="P8" s="292" t="str">
        <f>'ID21-P1'!N7</f>
        <v/>
      </c>
      <c r="Q8" s="292" t="str">
        <f>'ID21-P1'!O7</f>
        <v/>
      </c>
      <c r="R8" s="292" t="str">
        <f>'ID21-P1'!P7</f>
        <v/>
      </c>
      <c r="S8" s="292" t="str">
        <f>'ID21-P1'!Q7</f>
        <v/>
      </c>
      <c r="T8" s="415"/>
      <c r="U8" s="316" t="str">
        <f>'ID21-P1'!S7</f>
        <v/>
      </c>
      <c r="W8" s="283"/>
      <c r="X8" s="288"/>
      <c r="Y8" s="288"/>
      <c r="Z8" s="288"/>
      <c r="AA8" s="288"/>
      <c r="AB8" s="288"/>
      <c r="AC8" s="277"/>
      <c r="AD8" s="277"/>
      <c r="AE8" s="288"/>
      <c r="AF8" s="277"/>
      <c r="AG8" s="277"/>
    </row>
    <row r="9" spans="1:34" s="301" customFormat="1" ht="18" customHeight="1" x14ac:dyDescent="0.15">
      <c r="A9" s="465"/>
      <c r="B9" s="319"/>
      <c r="C9" s="319"/>
      <c r="D9" s="313"/>
      <c r="E9" s="313"/>
      <c r="F9" s="313"/>
      <c r="G9" s="313"/>
      <c r="H9" s="313"/>
      <c r="I9" s="313"/>
      <c r="J9" s="320"/>
      <c r="L9" s="277"/>
      <c r="M9" s="277"/>
      <c r="N9" s="277"/>
      <c r="O9" s="277"/>
      <c r="P9" s="277"/>
      <c r="Q9" s="277"/>
      <c r="R9" s="277"/>
      <c r="S9" s="277"/>
      <c r="T9" s="416"/>
      <c r="U9" s="277"/>
      <c r="V9" s="277"/>
      <c r="W9" s="288"/>
      <c r="X9" s="295"/>
      <c r="Y9" s="286"/>
      <c r="Z9" s="295"/>
      <c r="AA9" s="286"/>
      <c r="AB9" s="286"/>
      <c r="AC9" s="277"/>
      <c r="AD9" s="277"/>
      <c r="AE9" s="288"/>
      <c r="AF9" s="277"/>
      <c r="AG9" s="277"/>
    </row>
    <row r="10" spans="1:34" s="301" customFormat="1" ht="18" customHeight="1" x14ac:dyDescent="0.2">
      <c r="A10" s="465"/>
      <c r="B10" s="319"/>
      <c r="C10" s="319"/>
      <c r="D10" s="323"/>
      <c r="E10" s="323"/>
      <c r="F10" s="323"/>
      <c r="G10" s="313"/>
      <c r="H10" s="313"/>
      <c r="I10" s="313"/>
      <c r="J10" s="320"/>
      <c r="L10" s="277"/>
      <c r="M10" s="277"/>
      <c r="N10" s="277"/>
      <c r="O10" s="277"/>
      <c r="P10" s="277"/>
      <c r="Q10" s="277"/>
      <c r="R10" s="277"/>
      <c r="S10" s="277"/>
      <c r="T10" s="416"/>
      <c r="U10" s="277"/>
      <c r="V10" s="300" t="s">
        <v>295</v>
      </c>
      <c r="W10" s="659">
        <v>42855</v>
      </c>
      <c r="X10" s="659"/>
      <c r="Y10" s="373" t="str">
        <f>paramètres!$B$20+1&amp;"."</f>
        <v>1.</v>
      </c>
      <c r="Z10" s="295"/>
      <c r="AA10" s="286"/>
      <c r="AB10" s="286"/>
      <c r="AC10" s="277"/>
      <c r="AE10" s="288"/>
      <c r="AF10" s="277"/>
      <c r="AG10" s="277"/>
    </row>
    <row r="11" spans="1:34" s="301" customFormat="1" ht="18" customHeight="1" x14ac:dyDescent="0.15">
      <c r="A11" s="465"/>
      <c r="K11" s="325"/>
      <c r="L11" s="325"/>
      <c r="T11" s="465"/>
    </row>
    <row r="12" spans="1:34" s="277" customFormat="1" ht="21" customHeight="1" x14ac:dyDescent="0.15">
      <c r="A12" s="416"/>
      <c r="B12" s="326" t="s">
        <v>224</v>
      </c>
      <c r="C12" s="327"/>
      <c r="D12" s="327"/>
      <c r="E12" s="327"/>
      <c r="F12" s="327"/>
      <c r="G12" s="288"/>
      <c r="H12" s="288"/>
      <c r="I12" s="328"/>
      <c r="J12" s="327"/>
      <c r="K12" s="327"/>
      <c r="L12" s="327"/>
      <c r="M12" s="288"/>
      <c r="N12" s="288"/>
      <c r="O12" s="288"/>
      <c r="P12" s="288"/>
      <c r="Q12" s="288"/>
      <c r="R12" s="288"/>
      <c r="S12" s="288"/>
      <c r="T12" s="422"/>
      <c r="U12" s="288"/>
    </row>
    <row r="13" spans="1:34" s="277" customFormat="1" ht="9" customHeight="1" x14ac:dyDescent="0.15">
      <c r="A13" s="416"/>
      <c r="B13" s="326"/>
      <c r="C13" s="327"/>
      <c r="D13" s="327"/>
      <c r="E13" s="327"/>
      <c r="F13" s="327"/>
      <c r="G13" s="288"/>
      <c r="H13" s="288"/>
      <c r="I13" s="328"/>
      <c r="J13" s="327"/>
      <c r="K13" s="327"/>
      <c r="L13" s="327"/>
      <c r="M13" s="288"/>
      <c r="N13" s="288"/>
      <c r="O13" s="288"/>
      <c r="P13" s="288"/>
      <c r="Q13" s="288"/>
      <c r="R13" s="288"/>
      <c r="S13" s="288"/>
      <c r="T13" s="422"/>
      <c r="U13" s="288"/>
    </row>
    <row r="14" spans="1:34" s="288" customFormat="1" ht="24.75" customHeight="1" x14ac:dyDescent="0.15">
      <c r="A14" s="422"/>
      <c r="B14" s="284" t="s">
        <v>223</v>
      </c>
      <c r="C14" s="329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467"/>
      <c r="U14" s="284" t="s">
        <v>222</v>
      </c>
      <c r="V14" s="330"/>
      <c r="W14" s="284"/>
      <c r="X14" s="284"/>
      <c r="Y14" s="284"/>
      <c r="Z14" s="284"/>
      <c r="AA14" s="331"/>
      <c r="AB14" s="331"/>
      <c r="AC14" s="331"/>
      <c r="AD14" s="331"/>
    </row>
    <row r="15" spans="1:34" s="11" customFormat="1" ht="13.5" customHeight="1" thickBot="1" x14ac:dyDescent="0.2">
      <c r="A15" s="471"/>
      <c r="B15" s="765"/>
      <c r="C15" s="765"/>
      <c r="D15" s="765"/>
      <c r="E15" s="765"/>
      <c r="F15" s="765"/>
      <c r="G15" s="766"/>
      <c r="H15" s="766"/>
      <c r="I15" s="766"/>
      <c r="J15" s="766"/>
      <c r="K15" s="766"/>
      <c r="L15" s="766"/>
      <c r="M15" s="766"/>
      <c r="N15" s="766"/>
      <c r="O15" s="766"/>
      <c r="P15" s="766"/>
      <c r="Q15" s="766"/>
      <c r="R15" s="766"/>
      <c r="S15" s="766"/>
      <c r="T15" s="468"/>
      <c r="U15" s="134"/>
      <c r="V15" s="134"/>
      <c r="W15" s="134"/>
      <c r="X15" s="134"/>
      <c r="Y15" s="135"/>
      <c r="AA15" s="37"/>
      <c r="AB15" s="37"/>
      <c r="AC15" s="37"/>
      <c r="AD15" s="37"/>
    </row>
    <row r="16" spans="1:34" s="34" customFormat="1" ht="54.75" customHeight="1" x14ac:dyDescent="0.15">
      <c r="A16" s="477"/>
      <c r="B16" s="759" t="s">
        <v>229</v>
      </c>
      <c r="C16" s="760"/>
      <c r="D16" s="760"/>
      <c r="E16" s="760"/>
      <c r="F16" s="761"/>
      <c r="G16" s="762" t="s">
        <v>225</v>
      </c>
      <c r="H16" s="762"/>
      <c r="I16" s="762"/>
      <c r="J16" s="762" t="s">
        <v>226</v>
      </c>
      <c r="K16" s="762"/>
      <c r="L16" s="762"/>
      <c r="M16" s="762"/>
      <c r="N16" s="762"/>
      <c r="O16" s="762" t="s">
        <v>227</v>
      </c>
      <c r="P16" s="762"/>
      <c r="Q16" s="762"/>
      <c r="R16" s="762"/>
      <c r="S16" s="763"/>
      <c r="T16" s="469"/>
      <c r="U16" s="764" t="s">
        <v>229</v>
      </c>
      <c r="V16" s="762"/>
      <c r="W16" s="762"/>
      <c r="X16" s="454" t="s">
        <v>225</v>
      </c>
      <c r="Y16" s="762" t="s">
        <v>226</v>
      </c>
      <c r="Z16" s="762"/>
      <c r="AA16" s="762"/>
      <c r="AB16" s="762" t="s">
        <v>227</v>
      </c>
      <c r="AC16" s="763"/>
      <c r="AD16" s="136"/>
    </row>
    <row r="17" spans="1:30" s="133" customFormat="1" ht="27" customHeight="1" x14ac:dyDescent="0.15">
      <c r="A17" s="470" t="s">
        <v>608</v>
      </c>
      <c r="B17" s="749" t="str">
        <f>IFERROR(VLOOKUP(A17,source_honoraires!$C$10:$X$351,source_honoraires!$F$8,FALSE),"")</f>
        <v/>
      </c>
      <c r="C17" s="750"/>
      <c r="D17" s="750"/>
      <c r="E17" s="750"/>
      <c r="F17" s="750"/>
      <c r="G17" s="751">
        <f>IFERROR(VLOOKUP(A17,source_honoraires!$C$10:$X$351,source_honoraires!$E$8,FALSE),0)</f>
        <v>0</v>
      </c>
      <c r="H17" s="751"/>
      <c r="I17" s="751"/>
      <c r="J17" s="751" t="str">
        <f>IFERROR(VLOOKUP(A17,source_honoraires!$C$10:$X$351,source_honoraires!$I$8,FALSE),"")</f>
        <v/>
      </c>
      <c r="K17" s="751"/>
      <c r="L17" s="751"/>
      <c r="M17" s="751"/>
      <c r="N17" s="751"/>
      <c r="O17" s="747" t="str">
        <f>IFERROR(VLOOKUP(A17,source_honoraires!$C$10:$X$351,source_honoraires!$X$8,FALSE),"")</f>
        <v/>
      </c>
      <c r="P17" s="747"/>
      <c r="Q17" s="747"/>
      <c r="R17" s="747"/>
      <c r="S17" s="748"/>
      <c r="T17" s="470" t="s">
        <v>665</v>
      </c>
      <c r="U17" s="752" t="str">
        <f>IFERROR(VLOOKUP(T17,source_honoraires!$C$10:$X$351,source_honoraires!$F$8,FALSE),"")</f>
        <v/>
      </c>
      <c r="V17" s="751"/>
      <c r="W17" s="751"/>
      <c r="X17" s="455" t="str">
        <f>IFERROR(VLOOKUP(O17,source_honoraires!$C$10:$X$351,source_honoraires!$E$8,FALSE),"")</f>
        <v/>
      </c>
      <c r="Y17" s="751" t="str">
        <f>IFERROR(VLOOKUP(T17,source_honoraires!$C$10:$X$351,source_honoraires!$I$8,FALSE),"")</f>
        <v/>
      </c>
      <c r="Z17" s="751"/>
      <c r="AA17" s="751"/>
      <c r="AB17" s="747" t="str">
        <f>IFERROR(VLOOKUP(T17,source_honoraires!$C$10:$X$351,source_honoraires!$X$8,FALSE),"")</f>
        <v/>
      </c>
      <c r="AC17" s="748"/>
      <c r="AD17" s="142"/>
    </row>
    <row r="18" spans="1:30" s="37" customFormat="1" ht="27" customHeight="1" x14ac:dyDescent="0.15">
      <c r="A18" s="470" t="s">
        <v>609</v>
      </c>
      <c r="B18" s="749" t="str">
        <f>IFERROR(VLOOKUP(A18,source_honoraires!$C$10:$X$351,source_honoraires!$F$8,FALSE),"")</f>
        <v/>
      </c>
      <c r="C18" s="750"/>
      <c r="D18" s="750"/>
      <c r="E18" s="750"/>
      <c r="F18" s="750"/>
      <c r="G18" s="751">
        <f>IFERROR(VLOOKUP(A18,source_honoraires!$C$10:$X$351,source_honoraires!$E$8,FALSE),0)</f>
        <v>0</v>
      </c>
      <c r="H18" s="751"/>
      <c r="I18" s="751"/>
      <c r="J18" s="751" t="str">
        <f>IFERROR(VLOOKUP(A18,source_honoraires!$C$10:$X$351,source_honoraires!$I$8,FALSE),"")</f>
        <v/>
      </c>
      <c r="K18" s="751"/>
      <c r="L18" s="751"/>
      <c r="M18" s="751"/>
      <c r="N18" s="751"/>
      <c r="O18" s="747" t="str">
        <f>IFERROR(VLOOKUP(A18,source_honoraires!$C$10:$X$351,source_honoraires!$X$8,FALSE),"")</f>
        <v/>
      </c>
      <c r="P18" s="747"/>
      <c r="Q18" s="747"/>
      <c r="R18" s="747"/>
      <c r="S18" s="748"/>
      <c r="T18" s="470" t="s">
        <v>666</v>
      </c>
      <c r="U18" s="752" t="str">
        <f>IFERROR(VLOOKUP(T18,source_honoraires!$C$10:$X$351,source_honoraires!$F$8,FALSE),"")</f>
        <v/>
      </c>
      <c r="V18" s="751"/>
      <c r="W18" s="751"/>
      <c r="X18" s="455" t="str">
        <f>IFERROR(VLOOKUP(O18,source_honoraires!$C$10:$X$351,source_honoraires!$E$8,FALSE),"")</f>
        <v/>
      </c>
      <c r="Y18" s="751" t="str">
        <f>IFERROR(VLOOKUP(T18,source_honoraires!$C$10:$X$351,source_honoraires!$I$8,FALSE),"")</f>
        <v/>
      </c>
      <c r="Z18" s="751"/>
      <c r="AA18" s="751"/>
      <c r="AB18" s="747" t="str">
        <f>IFERROR(VLOOKUP(T18,source_honoraires!$C$10:$X$351,source_honoraires!$X$8,FALSE),"")</f>
        <v/>
      </c>
      <c r="AC18" s="748"/>
      <c r="AD18" s="142"/>
    </row>
    <row r="19" spans="1:30" s="37" customFormat="1" ht="27" customHeight="1" x14ac:dyDescent="0.15">
      <c r="A19" s="470" t="s">
        <v>610</v>
      </c>
      <c r="B19" s="749" t="str">
        <f>IFERROR(VLOOKUP(A19,source_honoraires!$C$10:$X$351,source_honoraires!$F$8,FALSE),"")</f>
        <v/>
      </c>
      <c r="C19" s="750"/>
      <c r="D19" s="750"/>
      <c r="E19" s="750"/>
      <c r="F19" s="750"/>
      <c r="G19" s="751">
        <f>IFERROR(VLOOKUP(A19,source_honoraires!$C$10:$X$351,source_honoraires!$E$8,FALSE),0)</f>
        <v>0</v>
      </c>
      <c r="H19" s="751"/>
      <c r="I19" s="751"/>
      <c r="J19" s="751" t="str">
        <f>IFERROR(VLOOKUP(A19,source_honoraires!$C$10:$X$351,source_honoraires!$I$8,FALSE),"")</f>
        <v/>
      </c>
      <c r="K19" s="751"/>
      <c r="L19" s="751"/>
      <c r="M19" s="751"/>
      <c r="N19" s="751"/>
      <c r="O19" s="747" t="str">
        <f>IFERROR(VLOOKUP(A19,source_honoraires!$C$10:$X$351,source_honoraires!$X$8,FALSE),"")</f>
        <v/>
      </c>
      <c r="P19" s="747"/>
      <c r="Q19" s="747"/>
      <c r="R19" s="747"/>
      <c r="S19" s="748"/>
      <c r="T19" s="470" t="s">
        <v>667</v>
      </c>
      <c r="U19" s="752" t="str">
        <f>IFERROR(VLOOKUP(T19,source_honoraires!$C$10:$X$351,source_honoraires!$F$8,FALSE),"")</f>
        <v/>
      </c>
      <c r="V19" s="751"/>
      <c r="W19" s="751"/>
      <c r="X19" s="455" t="str">
        <f>IFERROR(VLOOKUP(O19,source_honoraires!$C$10:$X$351,source_honoraires!$E$8,FALSE),"")</f>
        <v/>
      </c>
      <c r="Y19" s="751" t="str">
        <f>IFERROR(VLOOKUP(T19,source_honoraires!$C$10:$X$351,source_honoraires!$I$8,FALSE),"")</f>
        <v/>
      </c>
      <c r="Z19" s="751"/>
      <c r="AA19" s="751"/>
      <c r="AB19" s="747" t="str">
        <f>IFERROR(VLOOKUP(T19,source_honoraires!$C$10:$X$351,source_honoraires!$X$8,FALSE),"")</f>
        <v/>
      </c>
      <c r="AC19" s="748"/>
      <c r="AD19" s="143"/>
    </row>
    <row r="20" spans="1:30" s="37" customFormat="1" ht="27" customHeight="1" x14ac:dyDescent="0.15">
      <c r="A20" s="470" t="s">
        <v>611</v>
      </c>
      <c r="B20" s="749" t="str">
        <f>IFERROR(VLOOKUP(A20,source_honoraires!$C$10:$X$351,source_honoraires!$F$8,FALSE),"")</f>
        <v/>
      </c>
      <c r="C20" s="750"/>
      <c r="D20" s="750"/>
      <c r="E20" s="750"/>
      <c r="F20" s="750"/>
      <c r="G20" s="751">
        <f>IFERROR(VLOOKUP(A20,source_honoraires!$C$10:$X$351,source_honoraires!$E$8,FALSE),0)</f>
        <v>0</v>
      </c>
      <c r="H20" s="751"/>
      <c r="I20" s="751"/>
      <c r="J20" s="751" t="str">
        <f>IFERROR(VLOOKUP(A20,source_honoraires!$C$10:$X$351,source_honoraires!$I$8,FALSE),"")</f>
        <v/>
      </c>
      <c r="K20" s="751"/>
      <c r="L20" s="751"/>
      <c r="M20" s="751"/>
      <c r="N20" s="751"/>
      <c r="O20" s="747" t="str">
        <f>IFERROR(VLOOKUP(A20,source_honoraires!$C$10:$X$351,source_honoraires!$X$8,FALSE),"")</f>
        <v/>
      </c>
      <c r="P20" s="747"/>
      <c r="Q20" s="747"/>
      <c r="R20" s="747"/>
      <c r="S20" s="748"/>
      <c r="T20" s="470" t="s">
        <v>668</v>
      </c>
      <c r="U20" s="752" t="str">
        <f>IFERROR(VLOOKUP(T20,source_honoraires!$C$10:$X$351,source_honoraires!$F$8,FALSE),"")</f>
        <v/>
      </c>
      <c r="V20" s="751"/>
      <c r="W20" s="751"/>
      <c r="X20" s="455" t="str">
        <f>IFERROR(VLOOKUP(O20,source_honoraires!$C$10:$X$351,source_honoraires!$E$8,FALSE),"")</f>
        <v/>
      </c>
      <c r="Y20" s="751" t="str">
        <f>IFERROR(VLOOKUP(T20,source_honoraires!$C$10:$X$351,source_honoraires!$I$8,FALSE),"")</f>
        <v/>
      </c>
      <c r="Z20" s="751"/>
      <c r="AA20" s="751"/>
      <c r="AB20" s="747" t="str">
        <f>IFERROR(VLOOKUP(T20,source_honoraires!$C$10:$X$351,source_honoraires!$X$8,FALSE),"")</f>
        <v/>
      </c>
      <c r="AC20" s="748"/>
      <c r="AD20" s="143"/>
    </row>
    <row r="21" spans="1:30" s="37" customFormat="1" ht="27" customHeight="1" x14ac:dyDescent="0.15">
      <c r="A21" s="470" t="s">
        <v>612</v>
      </c>
      <c r="B21" s="749" t="str">
        <f>IFERROR(VLOOKUP(A21,source_honoraires!$C$10:$X$351,source_honoraires!$F$8,FALSE),"")</f>
        <v/>
      </c>
      <c r="C21" s="750"/>
      <c r="D21" s="750"/>
      <c r="E21" s="750"/>
      <c r="F21" s="750"/>
      <c r="G21" s="751">
        <f>IFERROR(VLOOKUP(A21,source_honoraires!$C$10:$X$351,source_honoraires!$E$8,FALSE),0)</f>
        <v>0</v>
      </c>
      <c r="H21" s="751"/>
      <c r="I21" s="751"/>
      <c r="J21" s="751" t="str">
        <f>IFERROR(VLOOKUP(A21,source_honoraires!$C$10:$X$351,source_honoraires!$I$8,FALSE),"")</f>
        <v/>
      </c>
      <c r="K21" s="751"/>
      <c r="L21" s="751"/>
      <c r="M21" s="751"/>
      <c r="N21" s="751"/>
      <c r="O21" s="747" t="str">
        <f>IFERROR(VLOOKUP(A21,source_honoraires!$C$10:$X$351,source_honoraires!$X$8,FALSE),"")</f>
        <v/>
      </c>
      <c r="P21" s="747"/>
      <c r="Q21" s="747"/>
      <c r="R21" s="747"/>
      <c r="S21" s="748"/>
      <c r="T21" s="470" t="s">
        <v>669</v>
      </c>
      <c r="U21" s="752" t="str">
        <f>IFERROR(VLOOKUP(T21,source_honoraires!$C$10:$X$351,source_honoraires!$F$8,FALSE),"")</f>
        <v/>
      </c>
      <c r="V21" s="751"/>
      <c r="W21" s="751"/>
      <c r="X21" s="455" t="str">
        <f>IFERROR(VLOOKUP(O21,source_honoraires!$C$10:$X$351,source_honoraires!$E$8,FALSE),"")</f>
        <v/>
      </c>
      <c r="Y21" s="751" t="str">
        <f>IFERROR(VLOOKUP(T21,source_honoraires!$C$10:$X$351,source_honoraires!$I$8,FALSE),"")</f>
        <v/>
      </c>
      <c r="Z21" s="751"/>
      <c r="AA21" s="751"/>
      <c r="AB21" s="747" t="str">
        <f>IFERROR(VLOOKUP(T21,source_honoraires!$C$10:$X$351,source_honoraires!$X$8,FALSE),"")</f>
        <v/>
      </c>
      <c r="AC21" s="748"/>
      <c r="AD21" s="143"/>
    </row>
    <row r="22" spans="1:30" s="37" customFormat="1" ht="27" customHeight="1" x14ac:dyDescent="0.15">
      <c r="A22" s="470" t="s">
        <v>613</v>
      </c>
      <c r="B22" s="749" t="str">
        <f>IFERROR(VLOOKUP(A22,source_honoraires!$C$10:$X$351,source_honoraires!$F$8,FALSE),"")</f>
        <v/>
      </c>
      <c r="C22" s="750"/>
      <c r="D22" s="750"/>
      <c r="E22" s="750"/>
      <c r="F22" s="750"/>
      <c r="G22" s="751">
        <f>IFERROR(VLOOKUP(A22,source_honoraires!$C$10:$X$351,source_honoraires!$E$8,FALSE),0)</f>
        <v>0</v>
      </c>
      <c r="H22" s="751"/>
      <c r="I22" s="751"/>
      <c r="J22" s="751" t="str">
        <f>IFERROR(VLOOKUP(A22,source_honoraires!$C$10:$X$351,source_honoraires!$I$8,FALSE),"")</f>
        <v/>
      </c>
      <c r="K22" s="751"/>
      <c r="L22" s="751"/>
      <c r="M22" s="751"/>
      <c r="N22" s="751"/>
      <c r="O22" s="747" t="str">
        <f>IFERROR(VLOOKUP(A22,source_honoraires!$C$10:$X$351,source_honoraires!$X$8,FALSE),"")</f>
        <v/>
      </c>
      <c r="P22" s="747"/>
      <c r="Q22" s="747"/>
      <c r="R22" s="747"/>
      <c r="S22" s="748"/>
      <c r="T22" s="470" t="s">
        <v>670</v>
      </c>
      <c r="U22" s="752" t="str">
        <f>IFERROR(VLOOKUP(T22,source_honoraires!$C$10:$X$351,source_honoraires!$F$8,FALSE),"")</f>
        <v/>
      </c>
      <c r="V22" s="751"/>
      <c r="W22" s="751"/>
      <c r="X22" s="455" t="str">
        <f>IFERROR(VLOOKUP(O22,source_honoraires!$C$10:$X$351,source_honoraires!$E$8,FALSE),"")</f>
        <v/>
      </c>
      <c r="Y22" s="751" t="str">
        <f>IFERROR(VLOOKUP(T22,source_honoraires!$C$10:$X$351,source_honoraires!$I$8,FALSE),"")</f>
        <v/>
      </c>
      <c r="Z22" s="751"/>
      <c r="AA22" s="751"/>
      <c r="AB22" s="747" t="str">
        <f>IFERROR(VLOOKUP(T22,source_honoraires!$C$10:$X$351,source_honoraires!$X$8,FALSE),"")</f>
        <v/>
      </c>
      <c r="AC22" s="748"/>
      <c r="AD22" s="143"/>
    </row>
    <row r="23" spans="1:30" s="37" customFormat="1" ht="27" customHeight="1" x14ac:dyDescent="0.15">
      <c r="A23" s="470" t="s">
        <v>614</v>
      </c>
      <c r="B23" s="749" t="str">
        <f>IFERROR(VLOOKUP(A23,source_honoraires!$C$10:$X$351,source_honoraires!$F$8,FALSE),"")</f>
        <v/>
      </c>
      <c r="C23" s="750"/>
      <c r="D23" s="750"/>
      <c r="E23" s="750"/>
      <c r="F23" s="750"/>
      <c r="G23" s="751">
        <f>IFERROR(VLOOKUP(A23,source_honoraires!$C$10:$X$351,source_honoraires!$E$8,FALSE),0)</f>
        <v>0</v>
      </c>
      <c r="H23" s="751"/>
      <c r="I23" s="751"/>
      <c r="J23" s="751" t="str">
        <f>IFERROR(VLOOKUP(A23,source_honoraires!$C$10:$X$351,source_honoraires!$I$8,FALSE),"")</f>
        <v/>
      </c>
      <c r="K23" s="751"/>
      <c r="L23" s="751"/>
      <c r="M23" s="751"/>
      <c r="N23" s="751"/>
      <c r="O23" s="747" t="str">
        <f>IFERROR(VLOOKUP(A23,source_honoraires!$C$10:$X$351,source_honoraires!$X$8,FALSE),"")</f>
        <v/>
      </c>
      <c r="P23" s="747"/>
      <c r="Q23" s="747"/>
      <c r="R23" s="747"/>
      <c r="S23" s="748"/>
      <c r="T23" s="470" t="s">
        <v>671</v>
      </c>
      <c r="U23" s="752" t="str">
        <f>IFERROR(VLOOKUP(T23,source_honoraires!$C$10:$X$351,source_honoraires!$F$8,FALSE),"")</f>
        <v/>
      </c>
      <c r="V23" s="751"/>
      <c r="W23" s="751"/>
      <c r="X23" s="455" t="str">
        <f>IFERROR(VLOOKUP(O23,source_honoraires!$C$10:$X$351,source_honoraires!$E$8,FALSE),"")</f>
        <v/>
      </c>
      <c r="Y23" s="751" t="str">
        <f>IFERROR(VLOOKUP(T23,source_honoraires!$C$10:$X$351,source_honoraires!$I$8,FALSE),"")</f>
        <v/>
      </c>
      <c r="Z23" s="751"/>
      <c r="AA23" s="751"/>
      <c r="AB23" s="747" t="str">
        <f>IFERROR(VLOOKUP(T23,source_honoraires!$C$10:$X$351,source_honoraires!$X$8,FALSE),"")</f>
        <v/>
      </c>
      <c r="AC23" s="748"/>
      <c r="AD23" s="143"/>
    </row>
    <row r="24" spans="1:30" s="37" customFormat="1" ht="27" customHeight="1" x14ac:dyDescent="0.15">
      <c r="A24" s="470" t="s">
        <v>615</v>
      </c>
      <c r="B24" s="749" t="str">
        <f>IFERROR(VLOOKUP(A24,source_honoraires!$C$10:$X$351,source_honoraires!$F$8,FALSE),"")</f>
        <v/>
      </c>
      <c r="C24" s="750"/>
      <c r="D24" s="750"/>
      <c r="E24" s="750"/>
      <c r="F24" s="750"/>
      <c r="G24" s="751">
        <f>IFERROR(VLOOKUP(A24,source_honoraires!$C$10:$X$351,source_honoraires!$E$8,FALSE),0)</f>
        <v>0</v>
      </c>
      <c r="H24" s="751"/>
      <c r="I24" s="751"/>
      <c r="J24" s="751" t="str">
        <f>IFERROR(VLOOKUP(A24,source_honoraires!$C$10:$X$351,source_honoraires!$I$8,FALSE),"")</f>
        <v/>
      </c>
      <c r="K24" s="751"/>
      <c r="L24" s="751"/>
      <c r="M24" s="751"/>
      <c r="N24" s="751"/>
      <c r="O24" s="747" t="str">
        <f>IFERROR(VLOOKUP(A24,source_honoraires!$C$10:$X$351,source_honoraires!$X$8,FALSE),"")</f>
        <v/>
      </c>
      <c r="P24" s="747"/>
      <c r="Q24" s="747"/>
      <c r="R24" s="747"/>
      <c r="S24" s="748"/>
      <c r="T24" s="470" t="s">
        <v>672</v>
      </c>
      <c r="U24" s="752" t="str">
        <f>IFERROR(VLOOKUP(T24,source_honoraires!$C$10:$X$351,source_honoraires!$F$8,FALSE),"")</f>
        <v/>
      </c>
      <c r="V24" s="751"/>
      <c r="W24" s="751"/>
      <c r="X24" s="455" t="str">
        <f>IFERROR(VLOOKUP(O24,source_honoraires!$C$10:$X$351,source_honoraires!$E$8,FALSE),"")</f>
        <v/>
      </c>
      <c r="Y24" s="751" t="str">
        <f>IFERROR(VLOOKUP(T24,source_honoraires!$C$10:$X$351,source_honoraires!$I$8,FALSE),"")</f>
        <v/>
      </c>
      <c r="Z24" s="751"/>
      <c r="AA24" s="751"/>
      <c r="AB24" s="747" t="str">
        <f>IFERROR(VLOOKUP(T24,source_honoraires!$C$10:$X$351,source_honoraires!$X$8,FALSE),"")</f>
        <v/>
      </c>
      <c r="AC24" s="748"/>
      <c r="AD24" s="143"/>
    </row>
    <row r="25" spans="1:30" s="37" customFormat="1" ht="27" customHeight="1" x14ac:dyDescent="0.15">
      <c r="A25" s="470" t="s">
        <v>616</v>
      </c>
      <c r="B25" s="749" t="str">
        <f>IFERROR(VLOOKUP(A25,source_honoraires!$C$10:$X$351,source_honoraires!$F$8,FALSE),"")</f>
        <v/>
      </c>
      <c r="C25" s="750"/>
      <c r="D25" s="750"/>
      <c r="E25" s="750"/>
      <c r="F25" s="750"/>
      <c r="G25" s="751">
        <f>IFERROR(VLOOKUP(A25,source_honoraires!$C$10:$X$351,source_honoraires!$E$8,FALSE),0)</f>
        <v>0</v>
      </c>
      <c r="H25" s="751"/>
      <c r="I25" s="751"/>
      <c r="J25" s="751" t="str">
        <f>IFERROR(VLOOKUP(A25,source_honoraires!$C$10:$X$351,source_honoraires!$I$8,FALSE),"")</f>
        <v/>
      </c>
      <c r="K25" s="751"/>
      <c r="L25" s="751"/>
      <c r="M25" s="751"/>
      <c r="N25" s="751"/>
      <c r="O25" s="747" t="str">
        <f>IFERROR(VLOOKUP(A25,source_honoraires!$C$10:$X$351,source_honoraires!$X$8,FALSE),"")</f>
        <v/>
      </c>
      <c r="P25" s="747"/>
      <c r="Q25" s="747"/>
      <c r="R25" s="747"/>
      <c r="S25" s="748"/>
      <c r="T25" s="470" t="s">
        <v>673</v>
      </c>
      <c r="U25" s="752" t="str">
        <f>IFERROR(VLOOKUP(T25,source_honoraires!$C$10:$X$351,source_honoraires!$F$8,FALSE),"")</f>
        <v/>
      </c>
      <c r="V25" s="751"/>
      <c r="W25" s="751"/>
      <c r="X25" s="455" t="str">
        <f>IFERROR(VLOOKUP(O25,source_honoraires!$C$10:$X$351,source_honoraires!$E$8,FALSE),"")</f>
        <v/>
      </c>
      <c r="Y25" s="751" t="str">
        <f>IFERROR(VLOOKUP(T25,source_honoraires!$C$10:$X$351,source_honoraires!$I$8,FALSE),"")</f>
        <v/>
      </c>
      <c r="Z25" s="751"/>
      <c r="AA25" s="751"/>
      <c r="AB25" s="747" t="str">
        <f>IFERROR(VLOOKUP(T25,source_honoraires!$C$10:$X$351,source_honoraires!$X$8,FALSE),"")</f>
        <v/>
      </c>
      <c r="AC25" s="748"/>
      <c r="AD25" s="143"/>
    </row>
    <row r="26" spans="1:30" s="37" customFormat="1" ht="27" customHeight="1" x14ac:dyDescent="0.15">
      <c r="A26" s="470" t="s">
        <v>617</v>
      </c>
      <c r="B26" s="749" t="str">
        <f>IFERROR(VLOOKUP(A26,source_honoraires!$C$10:$X$351,source_honoraires!$F$8,FALSE),"")</f>
        <v/>
      </c>
      <c r="C26" s="750"/>
      <c r="D26" s="750"/>
      <c r="E26" s="750"/>
      <c r="F26" s="750"/>
      <c r="G26" s="751">
        <f>IFERROR(VLOOKUP(A26,source_honoraires!$C$10:$X$351,source_honoraires!$E$8,FALSE),0)</f>
        <v>0</v>
      </c>
      <c r="H26" s="751"/>
      <c r="I26" s="751"/>
      <c r="J26" s="751" t="str">
        <f>IFERROR(VLOOKUP(A26,source_honoraires!$C$10:$X$351,source_honoraires!$I$8,FALSE),"")</f>
        <v/>
      </c>
      <c r="K26" s="751"/>
      <c r="L26" s="751"/>
      <c r="M26" s="751"/>
      <c r="N26" s="751"/>
      <c r="O26" s="747" t="str">
        <f>IFERROR(VLOOKUP(A26,source_honoraires!$C$10:$X$351,source_honoraires!$X$8,FALSE),"")</f>
        <v/>
      </c>
      <c r="P26" s="747"/>
      <c r="Q26" s="747"/>
      <c r="R26" s="747"/>
      <c r="S26" s="748"/>
      <c r="T26" s="470" t="s">
        <v>674</v>
      </c>
      <c r="U26" s="752" t="str">
        <f>IFERROR(VLOOKUP(T26,source_honoraires!$C$10:$X$351,source_honoraires!$F$8,FALSE),"")</f>
        <v/>
      </c>
      <c r="V26" s="751"/>
      <c r="W26" s="751"/>
      <c r="X26" s="455" t="str">
        <f>IFERROR(VLOOKUP(O26,source_honoraires!$C$10:$X$351,source_honoraires!$E$8,FALSE),"")</f>
        <v/>
      </c>
      <c r="Y26" s="751" t="str">
        <f>IFERROR(VLOOKUP(T26,source_honoraires!$C$10:$X$351,source_honoraires!$I$8,FALSE),"")</f>
        <v/>
      </c>
      <c r="Z26" s="751"/>
      <c r="AA26" s="751"/>
      <c r="AB26" s="747" t="str">
        <f>IFERROR(VLOOKUP(T26,source_honoraires!$C$10:$X$351,source_honoraires!$X$8,FALSE),"")</f>
        <v/>
      </c>
      <c r="AC26" s="748"/>
      <c r="AD26" s="143"/>
    </row>
    <row r="27" spans="1:30" s="37" customFormat="1" ht="27" customHeight="1" x14ac:dyDescent="0.15">
      <c r="A27" s="470" t="s">
        <v>618</v>
      </c>
      <c r="B27" s="749" t="str">
        <f>IFERROR(VLOOKUP(A27,source_honoraires!$C$10:$X$351,source_honoraires!$F$8,FALSE),"")</f>
        <v/>
      </c>
      <c r="C27" s="750"/>
      <c r="D27" s="750"/>
      <c r="E27" s="750"/>
      <c r="F27" s="750"/>
      <c r="G27" s="751">
        <f>IFERROR(VLOOKUP(A27,source_honoraires!$C$10:$X$351,source_honoraires!$E$8,FALSE),0)</f>
        <v>0</v>
      </c>
      <c r="H27" s="751"/>
      <c r="I27" s="751"/>
      <c r="J27" s="751" t="str">
        <f>IFERROR(VLOOKUP(A27,source_honoraires!$C$10:$X$351,source_honoraires!$I$8,FALSE),"")</f>
        <v/>
      </c>
      <c r="K27" s="751"/>
      <c r="L27" s="751"/>
      <c r="M27" s="751"/>
      <c r="N27" s="751"/>
      <c r="O27" s="747" t="str">
        <f>IFERROR(VLOOKUP(A27,source_honoraires!$C$10:$X$351,source_honoraires!$X$8,FALSE),"")</f>
        <v/>
      </c>
      <c r="P27" s="747"/>
      <c r="Q27" s="747"/>
      <c r="R27" s="747"/>
      <c r="S27" s="748"/>
      <c r="T27" s="470" t="s">
        <v>675</v>
      </c>
      <c r="U27" s="752" t="str">
        <f>IFERROR(VLOOKUP(T27,source_honoraires!$C$10:$X$351,source_honoraires!$F$8,FALSE),"")</f>
        <v/>
      </c>
      <c r="V27" s="751"/>
      <c r="W27" s="751"/>
      <c r="X27" s="455" t="str">
        <f>IFERROR(VLOOKUP(O27,source_honoraires!$C$10:$X$351,source_honoraires!$E$8,FALSE),"")</f>
        <v/>
      </c>
      <c r="Y27" s="751" t="str">
        <f>IFERROR(VLOOKUP(T27,source_honoraires!$C$10:$X$351,source_honoraires!$I$8,FALSE),"")</f>
        <v/>
      </c>
      <c r="Z27" s="751"/>
      <c r="AA27" s="751"/>
      <c r="AB27" s="747" t="str">
        <f>IFERROR(VLOOKUP(T27,source_honoraires!$C$10:$X$351,source_honoraires!$X$8,FALSE),"")</f>
        <v/>
      </c>
      <c r="AC27" s="748"/>
      <c r="AD27" s="143"/>
    </row>
    <row r="28" spans="1:30" s="37" customFormat="1" ht="27" customHeight="1" x14ac:dyDescent="0.15">
      <c r="A28" s="470" t="s">
        <v>619</v>
      </c>
      <c r="B28" s="749" t="str">
        <f>IFERROR(VLOOKUP(A28,source_honoraires!$C$10:$X$351,source_honoraires!$F$8,FALSE),"")</f>
        <v/>
      </c>
      <c r="C28" s="750"/>
      <c r="D28" s="750"/>
      <c r="E28" s="750"/>
      <c r="F28" s="750"/>
      <c r="G28" s="751">
        <f>IFERROR(VLOOKUP(A28,source_honoraires!$C$10:$X$351,source_honoraires!$E$8,FALSE),0)</f>
        <v>0</v>
      </c>
      <c r="H28" s="751"/>
      <c r="I28" s="751"/>
      <c r="J28" s="751" t="str">
        <f>IFERROR(VLOOKUP(A28,source_honoraires!$C$10:$X$351,source_honoraires!$I$8,FALSE),"")</f>
        <v/>
      </c>
      <c r="K28" s="751"/>
      <c r="L28" s="751"/>
      <c r="M28" s="751"/>
      <c r="N28" s="751"/>
      <c r="O28" s="747" t="str">
        <f>IFERROR(VLOOKUP(A28,source_honoraires!$C$10:$X$351,source_honoraires!$X$8,FALSE),"")</f>
        <v/>
      </c>
      <c r="P28" s="747"/>
      <c r="Q28" s="747"/>
      <c r="R28" s="747"/>
      <c r="S28" s="748"/>
      <c r="T28" s="470" t="s">
        <v>676</v>
      </c>
      <c r="U28" s="752" t="str">
        <f>IFERROR(VLOOKUP(T28,source_honoraires!$C$10:$X$351,source_honoraires!$F$8,FALSE),"")</f>
        <v/>
      </c>
      <c r="V28" s="751"/>
      <c r="W28" s="751"/>
      <c r="X28" s="455" t="str">
        <f>IFERROR(VLOOKUP(O28,source_honoraires!$C$10:$X$351,source_honoraires!$E$8,FALSE),"")</f>
        <v/>
      </c>
      <c r="Y28" s="751" t="str">
        <f>IFERROR(VLOOKUP(T28,source_honoraires!$C$10:$X$351,source_honoraires!$I$8,FALSE),"")</f>
        <v/>
      </c>
      <c r="Z28" s="751"/>
      <c r="AA28" s="751"/>
      <c r="AB28" s="747" t="str">
        <f>IFERROR(VLOOKUP(T28,source_honoraires!$C$10:$X$351,source_honoraires!$X$8,FALSE),"")</f>
        <v/>
      </c>
      <c r="AC28" s="748"/>
      <c r="AD28" s="143"/>
    </row>
    <row r="29" spans="1:30" s="37" customFormat="1" ht="27" customHeight="1" x14ac:dyDescent="0.15">
      <c r="A29" s="470" t="s">
        <v>620</v>
      </c>
      <c r="B29" s="749" t="str">
        <f>IFERROR(VLOOKUP(A29,source_honoraires!$C$10:$X$351,source_honoraires!$F$8,FALSE),"")</f>
        <v/>
      </c>
      <c r="C29" s="750"/>
      <c r="D29" s="750"/>
      <c r="E29" s="750"/>
      <c r="F29" s="750"/>
      <c r="G29" s="751">
        <f>IFERROR(VLOOKUP(A29,source_honoraires!$C$10:$X$351,source_honoraires!$E$8,FALSE),0)</f>
        <v>0</v>
      </c>
      <c r="H29" s="751"/>
      <c r="I29" s="751"/>
      <c r="J29" s="751" t="str">
        <f>IFERROR(VLOOKUP(A29,source_honoraires!$C$10:$X$351,source_honoraires!$I$8,FALSE),"")</f>
        <v/>
      </c>
      <c r="K29" s="751"/>
      <c r="L29" s="751"/>
      <c r="M29" s="751"/>
      <c r="N29" s="751"/>
      <c r="O29" s="747" t="str">
        <f>IFERROR(VLOOKUP(A29,source_honoraires!$C$10:$X$351,source_honoraires!$X$8,FALSE),"")</f>
        <v/>
      </c>
      <c r="P29" s="747"/>
      <c r="Q29" s="747"/>
      <c r="R29" s="747"/>
      <c r="S29" s="748"/>
      <c r="T29" s="470" t="s">
        <v>677</v>
      </c>
      <c r="U29" s="752" t="str">
        <f>IFERROR(VLOOKUP(T29,source_honoraires!$C$10:$X$351,source_honoraires!$F$8,FALSE),"")</f>
        <v/>
      </c>
      <c r="V29" s="751"/>
      <c r="W29" s="751"/>
      <c r="X29" s="455" t="str">
        <f>IFERROR(VLOOKUP(O29,source_honoraires!$C$10:$X$351,source_honoraires!$E$8,FALSE),"")</f>
        <v/>
      </c>
      <c r="Y29" s="751" t="str">
        <f>IFERROR(VLOOKUP(T29,source_honoraires!$C$10:$X$351,source_honoraires!$I$8,FALSE),"")</f>
        <v/>
      </c>
      <c r="Z29" s="751"/>
      <c r="AA29" s="751"/>
      <c r="AB29" s="747" t="str">
        <f>IFERROR(VLOOKUP(T29,source_honoraires!$C$10:$X$351,source_honoraires!$X$8,FALSE),"")</f>
        <v/>
      </c>
      <c r="AC29" s="748"/>
      <c r="AD29" s="143"/>
    </row>
    <row r="30" spans="1:30" s="37" customFormat="1" ht="27" customHeight="1" x14ac:dyDescent="0.15">
      <c r="A30" s="470" t="s">
        <v>621</v>
      </c>
      <c r="B30" s="749" t="str">
        <f>IFERROR(VLOOKUP(A30,source_honoraires!$C$10:$X$351,source_honoraires!$F$8,FALSE),"")</f>
        <v/>
      </c>
      <c r="C30" s="750"/>
      <c r="D30" s="750"/>
      <c r="E30" s="750"/>
      <c r="F30" s="750"/>
      <c r="G30" s="751">
        <f>IFERROR(VLOOKUP(A30,source_honoraires!$C$10:$X$351,source_honoraires!$E$8,FALSE),0)</f>
        <v>0</v>
      </c>
      <c r="H30" s="751"/>
      <c r="I30" s="751"/>
      <c r="J30" s="751" t="str">
        <f>IFERROR(VLOOKUP(A30,source_honoraires!$C$10:$X$351,source_honoraires!$I$8,FALSE),"")</f>
        <v/>
      </c>
      <c r="K30" s="751"/>
      <c r="L30" s="751"/>
      <c r="M30" s="751"/>
      <c r="N30" s="751"/>
      <c r="O30" s="747" t="str">
        <f>IFERROR(VLOOKUP(A30,source_honoraires!$C$10:$X$351,source_honoraires!$X$8,FALSE),"")</f>
        <v/>
      </c>
      <c r="P30" s="747"/>
      <c r="Q30" s="747"/>
      <c r="R30" s="747"/>
      <c r="S30" s="748"/>
      <c r="T30" s="470" t="s">
        <v>678</v>
      </c>
      <c r="U30" s="752" t="str">
        <f>IFERROR(VLOOKUP(T30,source_honoraires!$C$10:$X$351,source_honoraires!$F$8,FALSE),"")</f>
        <v/>
      </c>
      <c r="V30" s="751"/>
      <c r="W30" s="751"/>
      <c r="X30" s="455" t="str">
        <f>IFERROR(VLOOKUP(O30,source_honoraires!$C$10:$X$351,source_honoraires!$E$8,FALSE),"")</f>
        <v/>
      </c>
      <c r="Y30" s="751" t="str">
        <f>IFERROR(VLOOKUP(T30,source_honoraires!$C$10:$X$351,source_honoraires!$I$8,FALSE),"")</f>
        <v/>
      </c>
      <c r="Z30" s="751"/>
      <c r="AA30" s="751"/>
      <c r="AB30" s="747" t="str">
        <f>IFERROR(VLOOKUP(T30,source_honoraires!$C$10:$X$351,source_honoraires!$X$8,FALSE),"")</f>
        <v/>
      </c>
      <c r="AC30" s="748"/>
      <c r="AD30" s="143"/>
    </row>
    <row r="31" spans="1:30" s="37" customFormat="1" ht="27" customHeight="1" x14ac:dyDescent="0.15">
      <c r="A31" s="470" t="s">
        <v>622</v>
      </c>
      <c r="B31" s="749" t="str">
        <f>IFERROR(VLOOKUP(A31,source_honoraires!$C$10:$X$351,source_honoraires!$F$8,FALSE),"")</f>
        <v/>
      </c>
      <c r="C31" s="750"/>
      <c r="D31" s="750"/>
      <c r="E31" s="750"/>
      <c r="F31" s="750"/>
      <c r="G31" s="751">
        <f>IFERROR(VLOOKUP(A31,source_honoraires!$C$10:$X$351,source_honoraires!$E$8,FALSE),0)</f>
        <v>0</v>
      </c>
      <c r="H31" s="751"/>
      <c r="I31" s="751"/>
      <c r="J31" s="751" t="str">
        <f>IFERROR(VLOOKUP(A31,source_honoraires!$C$10:$X$351,source_honoraires!$I$8,FALSE),"")</f>
        <v/>
      </c>
      <c r="K31" s="751"/>
      <c r="L31" s="751"/>
      <c r="M31" s="751"/>
      <c r="N31" s="751"/>
      <c r="O31" s="747" t="str">
        <f>IFERROR(VLOOKUP(A31,source_honoraires!$C$10:$X$351,source_honoraires!$X$8,FALSE),"")</f>
        <v/>
      </c>
      <c r="P31" s="747"/>
      <c r="Q31" s="747"/>
      <c r="R31" s="747"/>
      <c r="S31" s="748"/>
      <c r="T31" s="470" t="s">
        <v>679</v>
      </c>
      <c r="U31" s="752" t="str">
        <f>IFERROR(VLOOKUP(T31,source_honoraires!$C$10:$X$351,source_honoraires!$F$8,FALSE),"")</f>
        <v/>
      </c>
      <c r="V31" s="751"/>
      <c r="W31" s="751"/>
      <c r="X31" s="455" t="str">
        <f>IFERROR(VLOOKUP(O31,source_honoraires!$C$10:$X$351,source_honoraires!$E$8,FALSE),"")</f>
        <v/>
      </c>
      <c r="Y31" s="751" t="str">
        <f>IFERROR(VLOOKUP(T31,source_honoraires!$C$10:$X$351,source_honoraires!$I$8,FALSE),"")</f>
        <v/>
      </c>
      <c r="Z31" s="751"/>
      <c r="AA31" s="751"/>
      <c r="AB31" s="747" t="str">
        <f>IFERROR(VLOOKUP(T31,source_honoraires!$C$10:$X$351,source_honoraires!$X$8,FALSE),"")</f>
        <v/>
      </c>
      <c r="AC31" s="748"/>
      <c r="AD31" s="143"/>
    </row>
    <row r="32" spans="1:30" s="37" customFormat="1" ht="27" customHeight="1" x14ac:dyDescent="0.15">
      <c r="A32" s="470" t="s">
        <v>623</v>
      </c>
      <c r="B32" s="749" t="str">
        <f>IFERROR(VLOOKUP(A32,source_honoraires!$C$10:$X$351,source_honoraires!$F$8,FALSE),"")</f>
        <v/>
      </c>
      <c r="C32" s="750"/>
      <c r="D32" s="750"/>
      <c r="E32" s="750"/>
      <c r="F32" s="750"/>
      <c r="G32" s="751">
        <f>IFERROR(VLOOKUP(A32,source_honoraires!$C$10:$X$351,source_honoraires!$E$8,FALSE),0)</f>
        <v>0</v>
      </c>
      <c r="H32" s="751"/>
      <c r="I32" s="751"/>
      <c r="J32" s="751" t="str">
        <f>IFERROR(VLOOKUP(A32,source_honoraires!$C$10:$X$351,source_honoraires!$I$8,FALSE),"")</f>
        <v/>
      </c>
      <c r="K32" s="751"/>
      <c r="L32" s="751"/>
      <c r="M32" s="751"/>
      <c r="N32" s="751"/>
      <c r="O32" s="747" t="str">
        <f>IFERROR(VLOOKUP(A32,source_honoraires!$C$10:$X$351,source_honoraires!$X$8,FALSE),"")</f>
        <v/>
      </c>
      <c r="P32" s="747"/>
      <c r="Q32" s="747"/>
      <c r="R32" s="747"/>
      <c r="S32" s="748"/>
      <c r="T32" s="470" t="s">
        <v>680</v>
      </c>
      <c r="U32" s="752" t="str">
        <f>IFERROR(VLOOKUP(T32,source_honoraires!$C$10:$X$351,source_honoraires!$F$8,FALSE),"")</f>
        <v/>
      </c>
      <c r="V32" s="751"/>
      <c r="W32" s="751"/>
      <c r="X32" s="455" t="str">
        <f>IFERROR(VLOOKUP(O32,source_honoraires!$C$10:$X$351,source_honoraires!$E$8,FALSE),"")</f>
        <v/>
      </c>
      <c r="Y32" s="751" t="str">
        <f>IFERROR(VLOOKUP(T32,source_honoraires!$C$10:$X$351,source_honoraires!$I$8,FALSE),"")</f>
        <v/>
      </c>
      <c r="Z32" s="751"/>
      <c r="AA32" s="751"/>
      <c r="AB32" s="747" t="str">
        <f>IFERROR(VLOOKUP(T32,source_honoraires!$C$10:$X$351,source_honoraires!$X$8,FALSE),"")</f>
        <v/>
      </c>
      <c r="AC32" s="748"/>
      <c r="AD32" s="143"/>
    </row>
    <row r="33" spans="1:30" s="37" customFormat="1" ht="27" customHeight="1" x14ac:dyDescent="0.15">
      <c r="A33" s="470" t="s">
        <v>624</v>
      </c>
      <c r="B33" s="749" t="str">
        <f>IFERROR(VLOOKUP(A33,source_honoraires!$C$10:$X$351,source_honoraires!$F$8,FALSE),"")</f>
        <v/>
      </c>
      <c r="C33" s="750"/>
      <c r="D33" s="750"/>
      <c r="E33" s="750"/>
      <c r="F33" s="750"/>
      <c r="G33" s="751">
        <f>IFERROR(VLOOKUP(A33,source_honoraires!$C$10:$X$351,source_honoraires!$E$8,FALSE),0)</f>
        <v>0</v>
      </c>
      <c r="H33" s="751"/>
      <c r="I33" s="751"/>
      <c r="J33" s="751" t="str">
        <f>IFERROR(VLOOKUP(A33,source_honoraires!$C$10:$X$351,source_honoraires!$I$8,FALSE),"")</f>
        <v/>
      </c>
      <c r="K33" s="751"/>
      <c r="L33" s="751"/>
      <c r="M33" s="751"/>
      <c r="N33" s="751"/>
      <c r="O33" s="747" t="str">
        <f>IFERROR(VLOOKUP(A33,source_honoraires!$C$10:$X$351,source_honoraires!$X$8,FALSE),"")</f>
        <v/>
      </c>
      <c r="P33" s="747"/>
      <c r="Q33" s="747"/>
      <c r="R33" s="747"/>
      <c r="S33" s="748"/>
      <c r="T33" s="470" t="s">
        <v>681</v>
      </c>
      <c r="U33" s="752" t="str">
        <f>IFERROR(VLOOKUP(T33,source_honoraires!$C$10:$X$351,source_honoraires!$F$8,FALSE),"")</f>
        <v/>
      </c>
      <c r="V33" s="751"/>
      <c r="W33" s="751"/>
      <c r="X33" s="455" t="str">
        <f>IFERROR(VLOOKUP(O33,source_honoraires!$C$10:$X$351,source_honoraires!$E$8,FALSE),"")</f>
        <v/>
      </c>
      <c r="Y33" s="751" t="str">
        <f>IFERROR(VLOOKUP(T33,source_honoraires!$C$10:$X$351,source_honoraires!$I$8,FALSE),"")</f>
        <v/>
      </c>
      <c r="Z33" s="751"/>
      <c r="AA33" s="751"/>
      <c r="AB33" s="747" t="str">
        <f>IFERROR(VLOOKUP(T33,source_honoraires!$C$10:$X$351,source_honoraires!$X$8,FALSE),"")</f>
        <v/>
      </c>
      <c r="AC33" s="748"/>
      <c r="AD33" s="143"/>
    </row>
    <row r="34" spans="1:30" s="37" customFormat="1" ht="27" customHeight="1" x14ac:dyDescent="0.15">
      <c r="A34" s="470" t="s">
        <v>625</v>
      </c>
      <c r="B34" s="749" t="str">
        <f>IFERROR(VLOOKUP(A34,source_honoraires!$C$10:$X$351,source_honoraires!$F$8,FALSE),"")</f>
        <v/>
      </c>
      <c r="C34" s="750"/>
      <c r="D34" s="750"/>
      <c r="E34" s="750"/>
      <c r="F34" s="750"/>
      <c r="G34" s="751">
        <f>IFERROR(VLOOKUP(A34,source_honoraires!$C$10:$X$351,source_honoraires!$E$8,FALSE),0)</f>
        <v>0</v>
      </c>
      <c r="H34" s="751"/>
      <c r="I34" s="751"/>
      <c r="J34" s="751" t="str">
        <f>IFERROR(VLOOKUP(A34,source_honoraires!$C$10:$X$351,source_honoraires!$I$8,FALSE),"")</f>
        <v/>
      </c>
      <c r="K34" s="751"/>
      <c r="L34" s="751"/>
      <c r="M34" s="751"/>
      <c r="N34" s="751"/>
      <c r="O34" s="747" t="str">
        <f>IFERROR(VLOOKUP(A34,source_honoraires!$C$10:$X$351,source_honoraires!$X$8,FALSE),"")</f>
        <v/>
      </c>
      <c r="P34" s="747"/>
      <c r="Q34" s="747"/>
      <c r="R34" s="747"/>
      <c r="S34" s="748"/>
      <c r="T34" s="470" t="s">
        <v>682</v>
      </c>
      <c r="U34" s="752" t="str">
        <f>IFERROR(VLOOKUP(T34,source_honoraires!$C$10:$X$351,source_honoraires!$F$8,FALSE),"")</f>
        <v/>
      </c>
      <c r="V34" s="751"/>
      <c r="W34" s="751"/>
      <c r="X34" s="455" t="str">
        <f>IFERROR(VLOOKUP(O34,source_honoraires!$C$10:$X$351,source_honoraires!$E$8,FALSE),"")</f>
        <v/>
      </c>
      <c r="Y34" s="751" t="str">
        <f>IFERROR(VLOOKUP(T34,source_honoraires!$C$10:$X$351,source_honoraires!$I$8,FALSE),"")</f>
        <v/>
      </c>
      <c r="Z34" s="751"/>
      <c r="AA34" s="751"/>
      <c r="AB34" s="747" t="str">
        <f>IFERROR(VLOOKUP(T34,source_honoraires!$C$10:$X$351,source_honoraires!$X$8,FALSE),"")</f>
        <v/>
      </c>
      <c r="AC34" s="748"/>
      <c r="AD34" s="143"/>
    </row>
    <row r="35" spans="1:30" s="37" customFormat="1" ht="27" customHeight="1" x14ac:dyDescent="0.15">
      <c r="A35" s="470" t="s">
        <v>626</v>
      </c>
      <c r="B35" s="749" t="str">
        <f>IFERROR(VLOOKUP(A35,source_honoraires!$C$10:$X$351,source_honoraires!$F$8,FALSE),"")</f>
        <v/>
      </c>
      <c r="C35" s="750"/>
      <c r="D35" s="750"/>
      <c r="E35" s="750"/>
      <c r="F35" s="750"/>
      <c r="G35" s="751">
        <f>IFERROR(VLOOKUP(A35,source_honoraires!$C$10:$X$351,source_honoraires!$E$8,FALSE),0)</f>
        <v>0</v>
      </c>
      <c r="H35" s="751"/>
      <c r="I35" s="751"/>
      <c r="J35" s="751" t="str">
        <f>IFERROR(VLOOKUP(A35,source_honoraires!$C$10:$X$351,source_honoraires!$I$8,FALSE),"")</f>
        <v/>
      </c>
      <c r="K35" s="751"/>
      <c r="L35" s="751"/>
      <c r="M35" s="751"/>
      <c r="N35" s="751"/>
      <c r="O35" s="747" t="str">
        <f>IFERROR(VLOOKUP(A35,source_honoraires!$C$10:$X$351,source_honoraires!$X$8,FALSE),"")</f>
        <v/>
      </c>
      <c r="P35" s="747"/>
      <c r="Q35" s="747"/>
      <c r="R35" s="747"/>
      <c r="S35" s="748"/>
      <c r="T35" s="470" t="s">
        <v>683</v>
      </c>
      <c r="U35" s="752" t="str">
        <f>IFERROR(VLOOKUP(T35,source_honoraires!$C$10:$X$351,source_honoraires!$F$8,FALSE),"")</f>
        <v/>
      </c>
      <c r="V35" s="751"/>
      <c r="W35" s="751"/>
      <c r="X35" s="455" t="str">
        <f>IFERROR(VLOOKUP(O35,source_honoraires!$C$10:$X$351,source_honoraires!$E$8,FALSE),"")</f>
        <v/>
      </c>
      <c r="Y35" s="751" t="str">
        <f>IFERROR(VLOOKUP(T35,source_honoraires!$C$10:$X$351,source_honoraires!$I$8,FALSE),"")</f>
        <v/>
      </c>
      <c r="Z35" s="751"/>
      <c r="AA35" s="751"/>
      <c r="AB35" s="747" t="str">
        <f>IFERROR(VLOOKUP(T35,source_honoraires!$C$10:$X$351,source_honoraires!$X$8,FALSE),"")</f>
        <v/>
      </c>
      <c r="AC35" s="748"/>
      <c r="AD35" s="143"/>
    </row>
    <row r="36" spans="1:30" s="37" customFormat="1" ht="27" customHeight="1" x14ac:dyDescent="0.15">
      <c r="A36" s="470" t="s">
        <v>627</v>
      </c>
      <c r="B36" s="749" t="str">
        <f>IFERROR(VLOOKUP(A36,source_honoraires!$C$10:$X$351,source_honoraires!$F$8,FALSE),"")</f>
        <v/>
      </c>
      <c r="C36" s="750"/>
      <c r="D36" s="750"/>
      <c r="E36" s="750"/>
      <c r="F36" s="750"/>
      <c r="G36" s="751">
        <f>IFERROR(VLOOKUP(A36,source_honoraires!$C$10:$X$351,source_honoraires!$E$8,FALSE),0)</f>
        <v>0</v>
      </c>
      <c r="H36" s="751"/>
      <c r="I36" s="751"/>
      <c r="J36" s="751" t="str">
        <f>IFERROR(VLOOKUP(A36,source_honoraires!$C$10:$X$351,source_honoraires!$I$8,FALSE),"")</f>
        <v/>
      </c>
      <c r="K36" s="751"/>
      <c r="L36" s="751"/>
      <c r="M36" s="751"/>
      <c r="N36" s="751"/>
      <c r="O36" s="747" t="str">
        <f>IFERROR(VLOOKUP(A36,source_honoraires!$C$10:$X$351,source_honoraires!$X$8,FALSE),"")</f>
        <v/>
      </c>
      <c r="P36" s="747"/>
      <c r="Q36" s="747"/>
      <c r="R36" s="747"/>
      <c r="S36" s="748"/>
      <c r="T36" s="470" t="s">
        <v>684</v>
      </c>
      <c r="U36" s="752" t="str">
        <f>IFERROR(VLOOKUP(T36,source_honoraires!$C$10:$X$351,source_honoraires!$F$8,FALSE),"")</f>
        <v/>
      </c>
      <c r="V36" s="751"/>
      <c r="W36" s="751"/>
      <c r="X36" s="455" t="str">
        <f>IFERROR(VLOOKUP(O36,source_honoraires!$C$10:$X$351,source_honoraires!$E$8,FALSE),"")</f>
        <v/>
      </c>
      <c r="Y36" s="751" t="str">
        <f>IFERROR(VLOOKUP(T36,source_honoraires!$C$10:$X$351,source_honoraires!$I$8,FALSE),"")</f>
        <v/>
      </c>
      <c r="Z36" s="751"/>
      <c r="AA36" s="751"/>
      <c r="AB36" s="747" t="str">
        <f>IFERROR(VLOOKUP(T36,source_honoraires!$C$10:$X$351,source_honoraires!$X$8,FALSE),"")</f>
        <v/>
      </c>
      <c r="AC36" s="748"/>
      <c r="AD36" s="143"/>
    </row>
    <row r="37" spans="1:30" s="8" customFormat="1" ht="28.5" customHeight="1" thickBot="1" x14ac:dyDescent="0.2">
      <c r="A37" s="470" t="s">
        <v>628</v>
      </c>
      <c r="B37" s="753" t="str">
        <f>IFERROR(VLOOKUP(A37,source_honoraires!$C$10:$X$351,source_honoraires!$F$8,FALSE),"")</f>
        <v/>
      </c>
      <c r="C37" s="754"/>
      <c r="D37" s="754"/>
      <c r="E37" s="754"/>
      <c r="F37" s="754"/>
      <c r="G37" s="755">
        <f>IFERROR(VLOOKUP(A37,source_honoraires!$C$10:$X$351,source_honoraires!$E$8,FALSE),0)</f>
        <v>0</v>
      </c>
      <c r="H37" s="755"/>
      <c r="I37" s="755"/>
      <c r="J37" s="755" t="str">
        <f>IFERROR(VLOOKUP(A37,source_honoraires!$C$10:$X$351,source_honoraires!$I$8,FALSE),"")</f>
        <v/>
      </c>
      <c r="K37" s="755"/>
      <c r="L37" s="755"/>
      <c r="M37" s="755"/>
      <c r="N37" s="755"/>
      <c r="O37" s="756" t="str">
        <f>IFERROR(VLOOKUP(A37,source_honoraires!$C$10:$X$351,source_honoraires!$X$8,FALSE),"")</f>
        <v/>
      </c>
      <c r="P37" s="756"/>
      <c r="Q37" s="756"/>
      <c r="R37" s="756"/>
      <c r="S37" s="757"/>
      <c r="T37" s="470" t="s">
        <v>685</v>
      </c>
      <c r="U37" s="758" t="str">
        <f>IFERROR(VLOOKUP(T37,source_honoraires!$C$10:$X$351,source_honoraires!$F$8,FALSE),"")</f>
        <v/>
      </c>
      <c r="V37" s="755"/>
      <c r="W37" s="755"/>
      <c r="X37" s="461" t="str">
        <f>IFERROR(VLOOKUP(O37,source_honoraires!$C$10:$X$351,source_honoraires!$E$8,FALSE),"")</f>
        <v/>
      </c>
      <c r="Y37" s="755" t="str">
        <f>IFERROR(VLOOKUP(T37,source_honoraires!$C$10:$X$351,source_honoraires!$I$8,FALSE),"")</f>
        <v/>
      </c>
      <c r="Z37" s="755"/>
      <c r="AA37" s="755"/>
      <c r="AB37" s="756" t="str">
        <f>IFERROR(VLOOKUP(T37,source_honoraires!$C$10:$X$351,source_honoraires!$X$8,FALSE),"")</f>
        <v/>
      </c>
      <c r="AC37" s="757"/>
    </row>
    <row r="38" spans="1:30" s="11" customFormat="1" ht="16.5" customHeight="1" x14ac:dyDescent="0.15">
      <c r="A38" s="471"/>
      <c r="T38" s="471"/>
    </row>
    <row r="39" spans="1:30" s="11" customFormat="1" ht="16.5" customHeight="1" x14ac:dyDescent="0.15">
      <c r="A39" s="471"/>
      <c r="B39" s="137" t="s">
        <v>65</v>
      </c>
      <c r="C39" s="134" t="s">
        <v>230</v>
      </c>
      <c r="T39" s="471"/>
    </row>
    <row r="40" spans="1:30" s="45" customFormat="1" ht="16.5" customHeight="1" x14ac:dyDescent="0.15">
      <c r="A40" s="472"/>
      <c r="C40" s="134" t="s">
        <v>231</v>
      </c>
      <c r="T40" s="472"/>
      <c r="AA40" s="11"/>
      <c r="AB40" s="11"/>
      <c r="AC40" s="11"/>
      <c r="AD40" s="11"/>
    </row>
    <row r="41" spans="1:30" s="45" customFormat="1" ht="16.5" customHeight="1" x14ac:dyDescent="0.15">
      <c r="A41" s="472"/>
      <c r="B41" s="46"/>
      <c r="C41" s="138" t="s">
        <v>232</v>
      </c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T41" s="472"/>
    </row>
    <row r="42" spans="1:30" s="31" customFormat="1" ht="16.5" customHeight="1" x14ac:dyDescent="0.2">
      <c r="A42" s="473"/>
      <c r="C42" s="139" t="s">
        <v>233</v>
      </c>
      <c r="T42" s="473"/>
      <c r="AA42" s="45"/>
      <c r="AB42" s="45"/>
      <c r="AC42" s="45"/>
      <c r="AD42" s="45"/>
    </row>
    <row r="43" spans="1:30" s="15" customFormat="1" ht="16.5" customHeight="1" x14ac:dyDescent="0.2">
      <c r="A43" s="474"/>
      <c r="C43" s="139"/>
      <c r="T43" s="474"/>
      <c r="AA43" s="31"/>
      <c r="AB43" s="31"/>
      <c r="AC43" s="31"/>
      <c r="AD43" s="31"/>
    </row>
    <row r="44" spans="1:30" ht="17" thickBot="1" x14ac:dyDescent="0.25">
      <c r="C44" s="140"/>
      <c r="AA44" s="15"/>
      <c r="AB44" s="15"/>
      <c r="AC44" s="15"/>
      <c r="AD44" s="15"/>
    </row>
    <row r="45" spans="1:30" ht="19" x14ac:dyDescent="0.15">
      <c r="B45" s="759" t="s">
        <v>229</v>
      </c>
      <c r="C45" s="760"/>
      <c r="D45" s="760"/>
      <c r="E45" s="760"/>
      <c r="F45" s="761"/>
      <c r="G45" s="762" t="s">
        <v>225</v>
      </c>
      <c r="H45" s="762"/>
      <c r="I45" s="762"/>
      <c r="J45" s="762" t="s">
        <v>226</v>
      </c>
      <c r="K45" s="762"/>
      <c r="L45" s="762"/>
      <c r="M45" s="762"/>
      <c r="N45" s="762"/>
      <c r="O45" s="762" t="s">
        <v>227</v>
      </c>
      <c r="P45" s="762"/>
      <c r="Q45" s="762"/>
      <c r="R45" s="762"/>
      <c r="S45" s="763"/>
      <c r="T45" s="469"/>
      <c r="U45" s="764" t="s">
        <v>229</v>
      </c>
      <c r="V45" s="762"/>
      <c r="W45" s="762"/>
      <c r="X45" s="454" t="s">
        <v>225</v>
      </c>
      <c r="Y45" s="762" t="s">
        <v>226</v>
      </c>
      <c r="Z45" s="762"/>
      <c r="AA45" s="762"/>
      <c r="AB45" s="762" t="s">
        <v>227</v>
      </c>
      <c r="AC45" s="763"/>
    </row>
    <row r="46" spans="1:30" ht="24" customHeight="1" x14ac:dyDescent="0.15">
      <c r="A46" s="475" t="s">
        <v>629</v>
      </c>
      <c r="B46" s="749" t="str">
        <f>IFERROR(VLOOKUP(A46,source_honoraires!$C$10:$X$351,source_honoraires!$F$8,FALSE),"")</f>
        <v/>
      </c>
      <c r="C46" s="750"/>
      <c r="D46" s="750"/>
      <c r="E46" s="750"/>
      <c r="F46" s="750"/>
      <c r="G46" s="751" t="str">
        <f>IFERROR(VLOOKUP(A46,source_honoraires!$C$10:$X$351,source_honoraires!$E$8,FALSE),"")</f>
        <v/>
      </c>
      <c r="H46" s="751"/>
      <c r="I46" s="751"/>
      <c r="J46" s="751" t="str">
        <f>IFERROR(VLOOKUP(A46,source_honoraires!$C$10:$X$351,source_honoraires!$I$8,FALSE),"")</f>
        <v/>
      </c>
      <c r="K46" s="751"/>
      <c r="L46" s="751"/>
      <c r="M46" s="751"/>
      <c r="N46" s="751"/>
      <c r="O46" s="747" t="str">
        <f>IFERROR(VLOOKUP(A46,source_honoraires!$C$10:$X$351,source_honoraires!$I$8,FALSE),"")</f>
        <v/>
      </c>
      <c r="P46" s="747"/>
      <c r="Q46" s="747"/>
      <c r="R46" s="747"/>
      <c r="S46" s="748"/>
      <c r="T46" s="470" t="s">
        <v>686</v>
      </c>
      <c r="U46" s="752" t="str">
        <f>IFERROR(VLOOKUP(T46,source_honoraires!$C$10:$X$351,source_honoraires!$F$8,FALSE),"")</f>
        <v/>
      </c>
      <c r="V46" s="751"/>
      <c r="W46" s="751"/>
      <c r="X46" s="455" t="str">
        <f>IFERROR(VLOOKUP(T46,source_honoraires!$C$10:$X$351,source_honoraires!$E$8,FALSE),"")</f>
        <v/>
      </c>
      <c r="Y46" s="751" t="str">
        <f>IFERROR(VLOOKUP(T46,source_honoraires!$C$10:$X$351,source_honoraires!$I$8,FALSE),"")</f>
        <v/>
      </c>
      <c r="Z46" s="751"/>
      <c r="AA46" s="751"/>
      <c r="AB46" s="747" t="str">
        <f>IFERROR(VLOOKUP(T46,source_honoraires!$C$10:$X$351,source_honoraires!$I$8,FALSE),"")</f>
        <v/>
      </c>
      <c r="AC46" s="748"/>
    </row>
    <row r="47" spans="1:30" ht="24" customHeight="1" x14ac:dyDescent="0.15">
      <c r="A47" s="475" t="s">
        <v>630</v>
      </c>
      <c r="B47" s="749" t="str">
        <f>IFERROR(VLOOKUP(A47,source_honoraires!$C$10:$X$351,source_honoraires!$F$8,FALSE),"")</f>
        <v/>
      </c>
      <c r="C47" s="750"/>
      <c r="D47" s="750"/>
      <c r="E47" s="750"/>
      <c r="F47" s="750"/>
      <c r="G47" s="751" t="str">
        <f>IFERROR(VLOOKUP(A47,source_honoraires!$C$10:$X$351,source_honoraires!$E$8,FALSE),"")</f>
        <v/>
      </c>
      <c r="H47" s="751"/>
      <c r="I47" s="751"/>
      <c r="J47" s="751" t="str">
        <f>IFERROR(VLOOKUP(A47,source_honoraires!$C$10:$X$351,source_honoraires!$I$8,FALSE),"")</f>
        <v/>
      </c>
      <c r="K47" s="751"/>
      <c r="L47" s="751"/>
      <c r="M47" s="751"/>
      <c r="N47" s="751"/>
      <c r="O47" s="747" t="str">
        <f>IFERROR(VLOOKUP(A47,source_honoraires!$C$10:$X$351,source_honoraires!$I$8,FALSE),"")</f>
        <v/>
      </c>
      <c r="P47" s="747"/>
      <c r="Q47" s="747"/>
      <c r="R47" s="747"/>
      <c r="S47" s="748"/>
      <c r="T47" s="470" t="s">
        <v>687</v>
      </c>
      <c r="U47" s="752" t="str">
        <f>IFERROR(VLOOKUP(T47,source_honoraires!$C$10:$X$351,source_honoraires!$F$8,FALSE),"")</f>
        <v/>
      </c>
      <c r="V47" s="751"/>
      <c r="W47" s="751"/>
      <c r="X47" s="455" t="str">
        <f>IFERROR(VLOOKUP(T47,source_honoraires!$C$10:$X$351,source_honoraires!$E$8,FALSE),"")</f>
        <v/>
      </c>
      <c r="Y47" s="751" t="str">
        <f>IFERROR(VLOOKUP(T47,source_honoraires!$C$10:$X$351,source_honoraires!$I$8,FALSE),"")</f>
        <v/>
      </c>
      <c r="Z47" s="751"/>
      <c r="AA47" s="751"/>
      <c r="AB47" s="747" t="str">
        <f>IFERROR(VLOOKUP(T47,source_honoraires!$C$10:$X$351,source_honoraires!$I$8,FALSE),"")</f>
        <v/>
      </c>
      <c r="AC47" s="748"/>
    </row>
    <row r="48" spans="1:30" ht="24" customHeight="1" x14ac:dyDescent="0.15">
      <c r="A48" s="475" t="s">
        <v>631</v>
      </c>
      <c r="B48" s="749" t="str">
        <f>IFERROR(VLOOKUP(A48,source_honoraires!$C$10:$X$351,source_honoraires!$F$8,FALSE),"")</f>
        <v/>
      </c>
      <c r="C48" s="750"/>
      <c r="D48" s="750"/>
      <c r="E48" s="750"/>
      <c r="F48" s="750"/>
      <c r="G48" s="751" t="str">
        <f>IFERROR(VLOOKUP(A48,source_honoraires!$C$10:$X$351,source_honoraires!$E$8,FALSE),"")</f>
        <v/>
      </c>
      <c r="H48" s="751"/>
      <c r="I48" s="751"/>
      <c r="J48" s="751" t="str">
        <f>IFERROR(VLOOKUP(A48,source_honoraires!$C$10:$X$351,source_honoraires!$I$8,FALSE),"")</f>
        <v/>
      </c>
      <c r="K48" s="751"/>
      <c r="L48" s="751"/>
      <c r="M48" s="751"/>
      <c r="N48" s="751"/>
      <c r="O48" s="747" t="str">
        <f>IFERROR(VLOOKUP(A48,source_honoraires!$C$10:$X$351,source_honoraires!$I$8,FALSE),"")</f>
        <v/>
      </c>
      <c r="P48" s="747"/>
      <c r="Q48" s="747"/>
      <c r="R48" s="747"/>
      <c r="S48" s="748"/>
      <c r="T48" s="470" t="s">
        <v>688</v>
      </c>
      <c r="U48" s="752" t="str">
        <f>IFERROR(VLOOKUP(T48,source_honoraires!$C$10:$X$351,source_honoraires!$F$8,FALSE),"")</f>
        <v/>
      </c>
      <c r="V48" s="751"/>
      <c r="W48" s="751"/>
      <c r="X48" s="455" t="str">
        <f>IFERROR(VLOOKUP(T48,source_honoraires!$C$10:$X$351,source_honoraires!$E$8,FALSE),"")</f>
        <v/>
      </c>
      <c r="Y48" s="751" t="str">
        <f>IFERROR(VLOOKUP(T48,source_honoraires!$C$10:$X$351,source_honoraires!$I$8,FALSE),"")</f>
        <v/>
      </c>
      <c r="Z48" s="751"/>
      <c r="AA48" s="751"/>
      <c r="AB48" s="747" t="str">
        <f>IFERROR(VLOOKUP(T48,source_honoraires!$C$10:$X$351,source_honoraires!$I$8,FALSE),"")</f>
        <v/>
      </c>
      <c r="AC48" s="748"/>
    </row>
    <row r="49" spans="1:29" ht="24" customHeight="1" x14ac:dyDescent="0.15">
      <c r="A49" s="475" t="s">
        <v>632</v>
      </c>
      <c r="B49" s="749" t="str">
        <f>IFERROR(VLOOKUP(A49,source_honoraires!$C$10:$X$351,source_honoraires!$F$8,FALSE),"")</f>
        <v/>
      </c>
      <c r="C49" s="750"/>
      <c r="D49" s="750"/>
      <c r="E49" s="750"/>
      <c r="F49" s="750"/>
      <c r="G49" s="751" t="str">
        <f>IFERROR(VLOOKUP(A49,source_honoraires!$C$10:$X$351,source_honoraires!$E$8,FALSE),"")</f>
        <v/>
      </c>
      <c r="H49" s="751"/>
      <c r="I49" s="751"/>
      <c r="J49" s="751" t="str">
        <f>IFERROR(VLOOKUP(A49,source_honoraires!$C$10:$X$351,source_honoraires!$I$8,FALSE),"")</f>
        <v/>
      </c>
      <c r="K49" s="751"/>
      <c r="L49" s="751"/>
      <c r="M49" s="751"/>
      <c r="N49" s="751"/>
      <c r="O49" s="747" t="str">
        <f>IFERROR(VLOOKUP(A49,source_honoraires!$C$10:$X$351,source_honoraires!$I$8,FALSE),"")</f>
        <v/>
      </c>
      <c r="P49" s="747"/>
      <c r="Q49" s="747"/>
      <c r="R49" s="747"/>
      <c r="S49" s="748"/>
      <c r="T49" s="470" t="s">
        <v>689</v>
      </c>
      <c r="U49" s="752" t="str">
        <f>IFERROR(VLOOKUP(T49,source_honoraires!$C$10:$X$351,source_honoraires!$F$8,FALSE),"")</f>
        <v/>
      </c>
      <c r="V49" s="751"/>
      <c r="W49" s="751"/>
      <c r="X49" s="455" t="str">
        <f>IFERROR(VLOOKUP(T49,source_honoraires!$C$10:$X$351,source_honoraires!$E$8,FALSE),"")</f>
        <v/>
      </c>
      <c r="Y49" s="751" t="str">
        <f>IFERROR(VLOOKUP(T49,source_honoraires!$C$10:$X$351,source_honoraires!$I$8,FALSE),"")</f>
        <v/>
      </c>
      <c r="Z49" s="751"/>
      <c r="AA49" s="751"/>
      <c r="AB49" s="747" t="str">
        <f>IFERROR(VLOOKUP(T49,source_honoraires!$C$10:$X$351,source_honoraires!$I$8,FALSE),"")</f>
        <v/>
      </c>
      <c r="AC49" s="748"/>
    </row>
    <row r="50" spans="1:29" ht="24" customHeight="1" x14ac:dyDescent="0.15">
      <c r="A50" s="475" t="s">
        <v>633</v>
      </c>
      <c r="B50" s="749" t="str">
        <f>IFERROR(VLOOKUP(A50,source_honoraires!$C$10:$X$351,source_honoraires!$F$8,FALSE),"")</f>
        <v/>
      </c>
      <c r="C50" s="750"/>
      <c r="D50" s="750"/>
      <c r="E50" s="750"/>
      <c r="F50" s="750"/>
      <c r="G50" s="751" t="str">
        <f>IFERROR(VLOOKUP(A50,source_honoraires!$C$10:$X$351,source_honoraires!$E$8,FALSE),"")</f>
        <v/>
      </c>
      <c r="H50" s="751"/>
      <c r="I50" s="751"/>
      <c r="J50" s="751" t="str">
        <f>IFERROR(VLOOKUP(A50,source_honoraires!$C$10:$X$351,source_honoraires!$I$8,FALSE),"")</f>
        <v/>
      </c>
      <c r="K50" s="751"/>
      <c r="L50" s="751"/>
      <c r="M50" s="751"/>
      <c r="N50" s="751"/>
      <c r="O50" s="747" t="str">
        <f>IFERROR(VLOOKUP(A50,source_honoraires!$C$10:$X$351,source_honoraires!$I$8,FALSE),"")</f>
        <v/>
      </c>
      <c r="P50" s="747"/>
      <c r="Q50" s="747"/>
      <c r="R50" s="747"/>
      <c r="S50" s="748"/>
      <c r="T50" s="470" t="s">
        <v>690</v>
      </c>
      <c r="U50" s="752" t="str">
        <f>IFERROR(VLOOKUP(T50,source_honoraires!$C$10:$X$351,source_honoraires!$F$8,FALSE),"")</f>
        <v/>
      </c>
      <c r="V50" s="751"/>
      <c r="W50" s="751"/>
      <c r="X50" s="455" t="str">
        <f>IFERROR(VLOOKUP(T50,source_honoraires!$C$10:$X$351,source_honoraires!$E$8,FALSE),"")</f>
        <v/>
      </c>
      <c r="Y50" s="751" t="str">
        <f>IFERROR(VLOOKUP(T50,source_honoraires!$C$10:$X$351,source_honoraires!$I$8,FALSE),"")</f>
        <v/>
      </c>
      <c r="Z50" s="751"/>
      <c r="AA50" s="751"/>
      <c r="AB50" s="747" t="str">
        <f>IFERROR(VLOOKUP(T50,source_honoraires!$C$10:$X$351,source_honoraires!$I$8,FALSE),"")</f>
        <v/>
      </c>
      <c r="AC50" s="748"/>
    </row>
    <row r="51" spans="1:29" ht="24" customHeight="1" x14ac:dyDescent="0.15">
      <c r="A51" s="475" t="s">
        <v>634</v>
      </c>
      <c r="B51" s="749" t="str">
        <f>IFERROR(VLOOKUP(A51,source_honoraires!$C$10:$X$351,source_honoraires!$F$8,FALSE),"")</f>
        <v/>
      </c>
      <c r="C51" s="750"/>
      <c r="D51" s="750"/>
      <c r="E51" s="750"/>
      <c r="F51" s="750"/>
      <c r="G51" s="751" t="str">
        <f>IFERROR(VLOOKUP(A51,source_honoraires!$C$10:$X$351,source_honoraires!$E$8,FALSE),"")</f>
        <v/>
      </c>
      <c r="H51" s="751"/>
      <c r="I51" s="751"/>
      <c r="J51" s="751" t="str">
        <f>IFERROR(VLOOKUP(A51,source_honoraires!$C$10:$X$351,source_honoraires!$I$8,FALSE),"")</f>
        <v/>
      </c>
      <c r="K51" s="751"/>
      <c r="L51" s="751"/>
      <c r="M51" s="751"/>
      <c r="N51" s="751"/>
      <c r="O51" s="747" t="str">
        <f>IFERROR(VLOOKUP(A51,source_honoraires!$C$10:$X$351,source_honoraires!$I$8,FALSE),"")</f>
        <v/>
      </c>
      <c r="P51" s="747"/>
      <c r="Q51" s="747"/>
      <c r="R51" s="747"/>
      <c r="S51" s="748"/>
      <c r="T51" s="470" t="s">
        <v>691</v>
      </c>
      <c r="U51" s="752" t="str">
        <f>IFERROR(VLOOKUP(T51,source_honoraires!$C$10:$X$351,source_honoraires!$F$8,FALSE),"")</f>
        <v/>
      </c>
      <c r="V51" s="751"/>
      <c r="W51" s="751"/>
      <c r="X51" s="455" t="str">
        <f>IFERROR(VLOOKUP(T51,source_honoraires!$C$10:$X$351,source_honoraires!$E$8,FALSE),"")</f>
        <v/>
      </c>
      <c r="Y51" s="751" t="str">
        <f>IFERROR(VLOOKUP(T51,source_honoraires!$C$10:$X$351,source_honoraires!$I$8,FALSE),"")</f>
        <v/>
      </c>
      <c r="Z51" s="751"/>
      <c r="AA51" s="751"/>
      <c r="AB51" s="747" t="str">
        <f>IFERROR(VLOOKUP(T51,source_honoraires!$C$10:$X$351,source_honoraires!$I$8,FALSE),"")</f>
        <v/>
      </c>
      <c r="AC51" s="748"/>
    </row>
    <row r="52" spans="1:29" ht="24" customHeight="1" x14ac:dyDescent="0.15">
      <c r="A52" s="475" t="s">
        <v>635</v>
      </c>
      <c r="B52" s="749" t="str">
        <f>IFERROR(VLOOKUP(A52,source_honoraires!$C$10:$X$351,source_honoraires!$F$8,FALSE),"")</f>
        <v/>
      </c>
      <c r="C52" s="750"/>
      <c r="D52" s="750"/>
      <c r="E52" s="750"/>
      <c r="F52" s="750"/>
      <c r="G52" s="751" t="str">
        <f>IFERROR(VLOOKUP(A52,source_honoraires!$C$10:$X$351,source_honoraires!$E$8,FALSE),"")</f>
        <v/>
      </c>
      <c r="H52" s="751"/>
      <c r="I52" s="751"/>
      <c r="J52" s="751" t="str">
        <f>IFERROR(VLOOKUP(A52,source_honoraires!$C$10:$X$351,source_honoraires!$I$8,FALSE),"")</f>
        <v/>
      </c>
      <c r="K52" s="751"/>
      <c r="L52" s="751"/>
      <c r="M52" s="751"/>
      <c r="N52" s="751"/>
      <c r="O52" s="747" t="str">
        <f>IFERROR(VLOOKUP(A52,source_honoraires!$C$10:$X$351,source_honoraires!$I$8,FALSE),"")</f>
        <v/>
      </c>
      <c r="P52" s="747"/>
      <c r="Q52" s="747"/>
      <c r="R52" s="747"/>
      <c r="S52" s="748"/>
      <c r="T52" s="470" t="s">
        <v>692</v>
      </c>
      <c r="U52" s="752" t="str">
        <f>IFERROR(VLOOKUP(T52,source_honoraires!$C$10:$X$351,source_honoraires!$F$8,FALSE),"")</f>
        <v/>
      </c>
      <c r="V52" s="751"/>
      <c r="W52" s="751"/>
      <c r="X52" s="455" t="str">
        <f>IFERROR(VLOOKUP(T52,source_honoraires!$C$10:$X$351,source_honoraires!$E$8,FALSE),"")</f>
        <v/>
      </c>
      <c r="Y52" s="751" t="str">
        <f>IFERROR(VLOOKUP(T52,source_honoraires!$C$10:$X$351,source_honoraires!$I$8,FALSE),"")</f>
        <v/>
      </c>
      <c r="Z52" s="751"/>
      <c r="AA52" s="751"/>
      <c r="AB52" s="747" t="str">
        <f>IFERROR(VLOOKUP(T52,source_honoraires!$C$10:$X$351,source_honoraires!$I$8,FALSE),"")</f>
        <v/>
      </c>
      <c r="AC52" s="748"/>
    </row>
    <row r="53" spans="1:29" ht="24" customHeight="1" x14ac:dyDescent="0.15">
      <c r="A53" s="475" t="s">
        <v>636</v>
      </c>
      <c r="B53" s="749" t="str">
        <f>IFERROR(VLOOKUP(A53,source_honoraires!$C$10:$X$351,source_honoraires!$F$8,FALSE),"")</f>
        <v/>
      </c>
      <c r="C53" s="750"/>
      <c r="D53" s="750"/>
      <c r="E53" s="750"/>
      <c r="F53" s="750"/>
      <c r="G53" s="751" t="str">
        <f>IFERROR(VLOOKUP(A53,source_honoraires!$C$10:$X$351,source_honoraires!$E$8,FALSE),"")</f>
        <v/>
      </c>
      <c r="H53" s="751"/>
      <c r="I53" s="751"/>
      <c r="J53" s="751" t="str">
        <f>IFERROR(VLOOKUP(A53,source_honoraires!$C$10:$X$351,source_honoraires!$I$8,FALSE),"")</f>
        <v/>
      </c>
      <c r="K53" s="751"/>
      <c r="L53" s="751"/>
      <c r="M53" s="751"/>
      <c r="N53" s="751"/>
      <c r="O53" s="747" t="str">
        <f>IFERROR(VLOOKUP(A53,source_honoraires!$C$10:$X$351,source_honoraires!$I$8,FALSE),"")</f>
        <v/>
      </c>
      <c r="P53" s="747"/>
      <c r="Q53" s="747"/>
      <c r="R53" s="747"/>
      <c r="S53" s="748"/>
      <c r="T53" s="470" t="s">
        <v>693</v>
      </c>
      <c r="U53" s="752" t="str">
        <f>IFERROR(VLOOKUP(T53,source_honoraires!$C$10:$X$351,source_honoraires!$F$8,FALSE),"")</f>
        <v/>
      </c>
      <c r="V53" s="751"/>
      <c r="W53" s="751"/>
      <c r="X53" s="455" t="str">
        <f>IFERROR(VLOOKUP(T53,source_honoraires!$C$10:$X$351,source_honoraires!$E$8,FALSE),"")</f>
        <v/>
      </c>
      <c r="Y53" s="751" t="str">
        <f>IFERROR(VLOOKUP(T53,source_honoraires!$C$10:$X$351,source_honoraires!$I$8,FALSE),"")</f>
        <v/>
      </c>
      <c r="Z53" s="751"/>
      <c r="AA53" s="751"/>
      <c r="AB53" s="747" t="str">
        <f>IFERROR(VLOOKUP(T53,source_honoraires!$C$10:$X$351,source_honoraires!$I$8,FALSE),"")</f>
        <v/>
      </c>
      <c r="AC53" s="748"/>
    </row>
    <row r="54" spans="1:29" ht="24" customHeight="1" x14ac:dyDescent="0.15">
      <c r="A54" s="475" t="s">
        <v>637</v>
      </c>
      <c r="B54" s="749" t="str">
        <f>IFERROR(VLOOKUP(A54,source_honoraires!$C$10:$X$351,source_honoraires!$F$8,FALSE),"")</f>
        <v/>
      </c>
      <c r="C54" s="750"/>
      <c r="D54" s="750"/>
      <c r="E54" s="750"/>
      <c r="F54" s="750"/>
      <c r="G54" s="751" t="str">
        <f>IFERROR(VLOOKUP(A54,source_honoraires!$C$10:$X$351,source_honoraires!$E$8,FALSE),"")</f>
        <v/>
      </c>
      <c r="H54" s="751"/>
      <c r="I54" s="751"/>
      <c r="J54" s="751" t="str">
        <f>IFERROR(VLOOKUP(A54,source_honoraires!$C$10:$X$351,source_honoraires!$I$8,FALSE),"")</f>
        <v/>
      </c>
      <c r="K54" s="751"/>
      <c r="L54" s="751"/>
      <c r="M54" s="751"/>
      <c r="N54" s="751"/>
      <c r="O54" s="747" t="str">
        <f>IFERROR(VLOOKUP(A54,source_honoraires!$C$10:$X$351,source_honoraires!$I$8,FALSE),"")</f>
        <v/>
      </c>
      <c r="P54" s="747"/>
      <c r="Q54" s="747"/>
      <c r="R54" s="747"/>
      <c r="S54" s="748"/>
      <c r="T54" s="470" t="s">
        <v>694</v>
      </c>
      <c r="U54" s="752" t="str">
        <f>IFERROR(VLOOKUP(T54,source_honoraires!$C$10:$X$351,source_honoraires!$F$8,FALSE),"")</f>
        <v/>
      </c>
      <c r="V54" s="751"/>
      <c r="W54" s="751"/>
      <c r="X54" s="455" t="str">
        <f>IFERROR(VLOOKUP(T54,source_honoraires!$C$10:$X$351,source_honoraires!$E$8,FALSE),"")</f>
        <v/>
      </c>
      <c r="Y54" s="751" t="str">
        <f>IFERROR(VLOOKUP(T54,source_honoraires!$C$10:$X$351,source_honoraires!$I$8,FALSE),"")</f>
        <v/>
      </c>
      <c r="Z54" s="751"/>
      <c r="AA54" s="751"/>
      <c r="AB54" s="747" t="str">
        <f>IFERROR(VLOOKUP(T54,source_honoraires!$C$10:$X$351,source_honoraires!$I$8,FALSE),"")</f>
        <v/>
      </c>
      <c r="AC54" s="748"/>
    </row>
    <row r="55" spans="1:29" ht="24" customHeight="1" x14ac:dyDescent="0.15">
      <c r="A55" s="475" t="s">
        <v>638</v>
      </c>
      <c r="B55" s="749" t="str">
        <f>IFERROR(VLOOKUP(A55,source_honoraires!$C$10:$X$351,source_honoraires!$F$8,FALSE),"")</f>
        <v/>
      </c>
      <c r="C55" s="750"/>
      <c r="D55" s="750"/>
      <c r="E55" s="750"/>
      <c r="F55" s="750"/>
      <c r="G55" s="751" t="str">
        <f>IFERROR(VLOOKUP(A55,source_honoraires!$C$10:$X$351,source_honoraires!$E$8,FALSE),"")</f>
        <v/>
      </c>
      <c r="H55" s="751"/>
      <c r="I55" s="751"/>
      <c r="J55" s="751" t="str">
        <f>IFERROR(VLOOKUP(A55,source_honoraires!$C$10:$X$351,source_honoraires!$I$8,FALSE),"")</f>
        <v/>
      </c>
      <c r="K55" s="751"/>
      <c r="L55" s="751"/>
      <c r="M55" s="751"/>
      <c r="N55" s="751"/>
      <c r="O55" s="747" t="str">
        <f>IFERROR(VLOOKUP(A55,source_honoraires!$C$10:$X$351,source_honoraires!$I$8,FALSE),"")</f>
        <v/>
      </c>
      <c r="P55" s="747"/>
      <c r="Q55" s="747"/>
      <c r="R55" s="747"/>
      <c r="S55" s="748"/>
      <c r="T55" s="470" t="s">
        <v>695</v>
      </c>
      <c r="U55" s="752" t="str">
        <f>IFERROR(VLOOKUP(T55,source_honoraires!$C$10:$X$351,source_honoraires!$F$8,FALSE),"")</f>
        <v/>
      </c>
      <c r="V55" s="751"/>
      <c r="W55" s="751"/>
      <c r="X55" s="455" t="str">
        <f>IFERROR(VLOOKUP(T55,source_honoraires!$C$10:$X$351,source_honoraires!$E$8,FALSE),"")</f>
        <v/>
      </c>
      <c r="Y55" s="751" t="str">
        <f>IFERROR(VLOOKUP(T55,source_honoraires!$C$10:$X$351,source_honoraires!$I$8,FALSE),"")</f>
        <v/>
      </c>
      <c r="Z55" s="751"/>
      <c r="AA55" s="751"/>
      <c r="AB55" s="747" t="str">
        <f>IFERROR(VLOOKUP(T55,source_honoraires!$C$10:$X$351,source_honoraires!$I$8,FALSE),"")</f>
        <v/>
      </c>
      <c r="AC55" s="748"/>
    </row>
    <row r="56" spans="1:29" ht="24" customHeight="1" x14ac:dyDescent="0.15">
      <c r="A56" s="475" t="s">
        <v>639</v>
      </c>
      <c r="B56" s="749" t="str">
        <f>IFERROR(VLOOKUP(A56,source_honoraires!$C$10:$X$351,source_honoraires!$F$8,FALSE),"")</f>
        <v/>
      </c>
      <c r="C56" s="750"/>
      <c r="D56" s="750"/>
      <c r="E56" s="750"/>
      <c r="F56" s="750"/>
      <c r="G56" s="751" t="str">
        <f>IFERROR(VLOOKUP(A56,source_honoraires!$C$10:$X$351,source_honoraires!$E$8,FALSE),"")</f>
        <v/>
      </c>
      <c r="H56" s="751"/>
      <c r="I56" s="751"/>
      <c r="J56" s="751" t="str">
        <f>IFERROR(VLOOKUP(A56,source_honoraires!$C$10:$X$351,source_honoraires!$I$8,FALSE),"")</f>
        <v/>
      </c>
      <c r="K56" s="751"/>
      <c r="L56" s="751"/>
      <c r="M56" s="751"/>
      <c r="N56" s="751"/>
      <c r="O56" s="747" t="str">
        <f>IFERROR(VLOOKUP(A56,source_honoraires!$C$10:$X$351,source_honoraires!$I$8,FALSE),"")</f>
        <v/>
      </c>
      <c r="P56" s="747"/>
      <c r="Q56" s="747"/>
      <c r="R56" s="747"/>
      <c r="S56" s="748"/>
      <c r="T56" s="470" t="s">
        <v>696</v>
      </c>
      <c r="U56" s="752" t="str">
        <f>IFERROR(VLOOKUP(T56,source_honoraires!$C$10:$X$351,source_honoraires!$F$8,FALSE),"")</f>
        <v/>
      </c>
      <c r="V56" s="751"/>
      <c r="W56" s="751"/>
      <c r="X56" s="455" t="str">
        <f>IFERROR(VLOOKUP(T56,source_honoraires!$C$10:$X$351,source_honoraires!$E$8,FALSE),"")</f>
        <v/>
      </c>
      <c r="Y56" s="751" t="str">
        <f>IFERROR(VLOOKUP(T56,source_honoraires!$C$10:$X$351,source_honoraires!$I$8,FALSE),"")</f>
        <v/>
      </c>
      <c r="Z56" s="751"/>
      <c r="AA56" s="751"/>
      <c r="AB56" s="747" t="str">
        <f>IFERROR(VLOOKUP(T56,source_honoraires!$C$10:$X$351,source_honoraires!$I$8,FALSE),"")</f>
        <v/>
      </c>
      <c r="AC56" s="748"/>
    </row>
    <row r="57" spans="1:29" ht="24" customHeight="1" x14ac:dyDescent="0.15">
      <c r="A57" s="475" t="s">
        <v>640</v>
      </c>
      <c r="B57" s="749" t="str">
        <f>IFERROR(VLOOKUP(A57,source_honoraires!$C$10:$X$351,source_honoraires!$F$8,FALSE),"")</f>
        <v/>
      </c>
      <c r="C57" s="750"/>
      <c r="D57" s="750"/>
      <c r="E57" s="750"/>
      <c r="F57" s="750"/>
      <c r="G57" s="751" t="str">
        <f>IFERROR(VLOOKUP(A57,source_honoraires!$C$10:$X$351,source_honoraires!$E$8,FALSE),"")</f>
        <v/>
      </c>
      <c r="H57" s="751"/>
      <c r="I57" s="751"/>
      <c r="J57" s="751" t="str">
        <f>IFERROR(VLOOKUP(A57,source_honoraires!$C$10:$X$351,source_honoraires!$I$8,FALSE),"")</f>
        <v/>
      </c>
      <c r="K57" s="751"/>
      <c r="L57" s="751"/>
      <c r="M57" s="751"/>
      <c r="N57" s="751"/>
      <c r="O57" s="747" t="str">
        <f>IFERROR(VLOOKUP(A57,source_honoraires!$C$10:$X$351,source_honoraires!$I$8,FALSE),"")</f>
        <v/>
      </c>
      <c r="P57" s="747"/>
      <c r="Q57" s="747"/>
      <c r="R57" s="747"/>
      <c r="S57" s="748"/>
      <c r="T57" s="470" t="s">
        <v>697</v>
      </c>
      <c r="U57" s="752" t="str">
        <f>IFERROR(VLOOKUP(T57,source_honoraires!$C$10:$X$351,source_honoraires!$F$8,FALSE),"")</f>
        <v/>
      </c>
      <c r="V57" s="751"/>
      <c r="W57" s="751"/>
      <c r="X57" s="455" t="str">
        <f>IFERROR(VLOOKUP(T57,source_honoraires!$C$10:$X$351,source_honoraires!$E$8,FALSE),"")</f>
        <v/>
      </c>
      <c r="Y57" s="751" t="str">
        <f>IFERROR(VLOOKUP(T57,source_honoraires!$C$10:$X$351,source_honoraires!$I$8,FALSE),"")</f>
        <v/>
      </c>
      <c r="Z57" s="751"/>
      <c r="AA57" s="751"/>
      <c r="AB57" s="747" t="str">
        <f>IFERROR(VLOOKUP(T57,source_honoraires!$C$10:$X$351,source_honoraires!$I$8,FALSE),"")</f>
        <v/>
      </c>
      <c r="AC57" s="748"/>
    </row>
    <row r="58" spans="1:29" ht="24" customHeight="1" x14ac:dyDescent="0.15">
      <c r="A58" s="475" t="s">
        <v>641</v>
      </c>
      <c r="B58" s="749" t="str">
        <f>IFERROR(VLOOKUP(A58,source_honoraires!$C$10:$X$351,source_honoraires!$F$8,FALSE),"")</f>
        <v/>
      </c>
      <c r="C58" s="750"/>
      <c r="D58" s="750"/>
      <c r="E58" s="750"/>
      <c r="F58" s="750"/>
      <c r="G58" s="751" t="str">
        <f>IFERROR(VLOOKUP(A58,source_honoraires!$C$10:$X$351,source_honoraires!$E$8,FALSE),"")</f>
        <v/>
      </c>
      <c r="H58" s="751"/>
      <c r="I58" s="751"/>
      <c r="J58" s="751" t="str">
        <f>IFERROR(VLOOKUP(A58,source_honoraires!$C$10:$X$351,source_honoraires!$I$8,FALSE),"")</f>
        <v/>
      </c>
      <c r="K58" s="751"/>
      <c r="L58" s="751"/>
      <c r="M58" s="751"/>
      <c r="N58" s="751"/>
      <c r="O58" s="747" t="str">
        <f>IFERROR(VLOOKUP(A58,source_honoraires!$C$10:$X$351,source_honoraires!$I$8,FALSE),"")</f>
        <v/>
      </c>
      <c r="P58" s="747"/>
      <c r="Q58" s="747"/>
      <c r="R58" s="747"/>
      <c r="S58" s="748"/>
      <c r="T58" s="470" t="s">
        <v>698</v>
      </c>
      <c r="U58" s="752" t="str">
        <f>IFERROR(VLOOKUP(T58,source_honoraires!$C$10:$X$351,source_honoraires!$F$8,FALSE),"")</f>
        <v/>
      </c>
      <c r="V58" s="751"/>
      <c r="W58" s="751"/>
      <c r="X58" s="455" t="str">
        <f>IFERROR(VLOOKUP(T58,source_honoraires!$C$10:$X$351,source_honoraires!$E$8,FALSE),"")</f>
        <v/>
      </c>
      <c r="Y58" s="751" t="str">
        <f>IFERROR(VLOOKUP(T58,source_honoraires!$C$10:$X$351,source_honoraires!$I$8,FALSE),"")</f>
        <v/>
      </c>
      <c r="Z58" s="751"/>
      <c r="AA58" s="751"/>
      <c r="AB58" s="747" t="str">
        <f>IFERROR(VLOOKUP(T58,source_honoraires!$C$10:$X$351,source_honoraires!$I$8,FALSE),"")</f>
        <v/>
      </c>
      <c r="AC58" s="748"/>
    </row>
    <row r="59" spans="1:29" ht="24" customHeight="1" x14ac:dyDescent="0.15">
      <c r="A59" s="475" t="s">
        <v>642</v>
      </c>
      <c r="B59" s="749" t="str">
        <f>IFERROR(VLOOKUP(A59,source_honoraires!$C$10:$X$351,source_honoraires!$F$8,FALSE),"")</f>
        <v/>
      </c>
      <c r="C59" s="750"/>
      <c r="D59" s="750"/>
      <c r="E59" s="750"/>
      <c r="F59" s="750"/>
      <c r="G59" s="751" t="str">
        <f>IFERROR(VLOOKUP(A59,source_honoraires!$C$10:$X$351,source_honoraires!$E$8,FALSE),"")</f>
        <v/>
      </c>
      <c r="H59" s="751"/>
      <c r="I59" s="751"/>
      <c r="J59" s="751" t="str">
        <f>IFERROR(VLOOKUP(A59,source_honoraires!$C$10:$X$351,source_honoraires!$I$8,FALSE),"")</f>
        <v/>
      </c>
      <c r="K59" s="751"/>
      <c r="L59" s="751"/>
      <c r="M59" s="751"/>
      <c r="N59" s="751"/>
      <c r="O59" s="747" t="str">
        <f>IFERROR(VLOOKUP(A59,source_honoraires!$C$10:$X$351,source_honoraires!$I$8,FALSE),"")</f>
        <v/>
      </c>
      <c r="P59" s="747"/>
      <c r="Q59" s="747"/>
      <c r="R59" s="747"/>
      <c r="S59" s="748"/>
      <c r="T59" s="470" t="s">
        <v>699</v>
      </c>
      <c r="U59" s="752" t="str">
        <f>IFERROR(VLOOKUP(T59,source_honoraires!$C$10:$X$351,source_honoraires!$F$8,FALSE),"")</f>
        <v/>
      </c>
      <c r="V59" s="751"/>
      <c r="W59" s="751"/>
      <c r="X59" s="455" t="str">
        <f>IFERROR(VLOOKUP(T59,source_honoraires!$C$10:$X$351,source_honoraires!$E$8,FALSE),"")</f>
        <v/>
      </c>
      <c r="Y59" s="751" t="str">
        <f>IFERROR(VLOOKUP(T59,source_honoraires!$C$10:$X$351,source_honoraires!$I$8,FALSE),"")</f>
        <v/>
      </c>
      <c r="Z59" s="751"/>
      <c r="AA59" s="751"/>
      <c r="AB59" s="747" t="str">
        <f>IFERROR(VLOOKUP(T59,source_honoraires!$C$10:$X$351,source_honoraires!$I$8,FALSE),"")</f>
        <v/>
      </c>
      <c r="AC59" s="748"/>
    </row>
    <row r="60" spans="1:29" ht="24" customHeight="1" x14ac:dyDescent="0.15">
      <c r="A60" s="475" t="s">
        <v>643</v>
      </c>
      <c r="B60" s="749" t="str">
        <f>IFERROR(VLOOKUP(A60,source_honoraires!$C$10:$X$351,source_honoraires!$F$8,FALSE),"")</f>
        <v/>
      </c>
      <c r="C60" s="750"/>
      <c r="D60" s="750"/>
      <c r="E60" s="750"/>
      <c r="F60" s="750"/>
      <c r="G60" s="751" t="str">
        <f>IFERROR(VLOOKUP(A60,source_honoraires!$C$10:$X$351,source_honoraires!$E$8,FALSE),"")</f>
        <v/>
      </c>
      <c r="H60" s="751"/>
      <c r="I60" s="751"/>
      <c r="J60" s="751" t="str">
        <f>IFERROR(VLOOKUP(A60,source_honoraires!$C$10:$X$351,source_honoraires!$I$8,FALSE),"")</f>
        <v/>
      </c>
      <c r="K60" s="751"/>
      <c r="L60" s="751"/>
      <c r="M60" s="751"/>
      <c r="N60" s="751"/>
      <c r="O60" s="747" t="str">
        <f>IFERROR(VLOOKUP(A60,source_honoraires!$C$10:$X$351,source_honoraires!$I$8,FALSE),"")</f>
        <v/>
      </c>
      <c r="P60" s="747"/>
      <c r="Q60" s="747"/>
      <c r="R60" s="747"/>
      <c r="S60" s="748"/>
      <c r="T60" s="470" t="s">
        <v>700</v>
      </c>
      <c r="U60" s="752" t="str">
        <f>IFERROR(VLOOKUP(T60,source_honoraires!$C$10:$X$351,source_honoraires!$F$8,FALSE),"")</f>
        <v/>
      </c>
      <c r="V60" s="751"/>
      <c r="W60" s="751"/>
      <c r="X60" s="455" t="str">
        <f>IFERROR(VLOOKUP(T60,source_honoraires!$C$10:$X$351,source_honoraires!$E$8,FALSE),"")</f>
        <v/>
      </c>
      <c r="Y60" s="751" t="str">
        <f>IFERROR(VLOOKUP(T60,source_honoraires!$C$10:$X$351,source_honoraires!$I$8,FALSE),"")</f>
        <v/>
      </c>
      <c r="Z60" s="751"/>
      <c r="AA60" s="751"/>
      <c r="AB60" s="747" t="str">
        <f>IFERROR(VLOOKUP(T60,source_honoraires!$C$10:$X$351,source_honoraires!$I$8,FALSE),"")</f>
        <v/>
      </c>
      <c r="AC60" s="748"/>
    </row>
    <row r="61" spans="1:29" ht="24" customHeight="1" x14ac:dyDescent="0.15">
      <c r="A61" s="475" t="s">
        <v>644</v>
      </c>
      <c r="B61" s="749" t="str">
        <f>IFERROR(VLOOKUP(A61,source_honoraires!$C$10:$X$351,source_honoraires!$F$8,FALSE),"")</f>
        <v/>
      </c>
      <c r="C61" s="750"/>
      <c r="D61" s="750"/>
      <c r="E61" s="750"/>
      <c r="F61" s="750"/>
      <c r="G61" s="751" t="str">
        <f>IFERROR(VLOOKUP(A61,source_honoraires!$C$10:$X$351,source_honoraires!$E$8,FALSE),"")</f>
        <v/>
      </c>
      <c r="H61" s="751"/>
      <c r="I61" s="751"/>
      <c r="J61" s="751" t="str">
        <f>IFERROR(VLOOKUP(A61,source_honoraires!$C$10:$X$351,source_honoraires!$I$8,FALSE),"")</f>
        <v/>
      </c>
      <c r="K61" s="751"/>
      <c r="L61" s="751"/>
      <c r="M61" s="751"/>
      <c r="N61" s="751"/>
      <c r="O61" s="747" t="str">
        <f>IFERROR(VLOOKUP(A61,source_honoraires!$C$10:$X$351,source_honoraires!$I$8,FALSE),"")</f>
        <v/>
      </c>
      <c r="P61" s="747"/>
      <c r="Q61" s="747"/>
      <c r="R61" s="747"/>
      <c r="S61" s="748"/>
      <c r="T61" s="470" t="s">
        <v>701</v>
      </c>
      <c r="U61" s="752" t="str">
        <f>IFERROR(VLOOKUP(T61,source_honoraires!$C$10:$X$351,source_honoraires!$F$8,FALSE),"")</f>
        <v/>
      </c>
      <c r="V61" s="751"/>
      <c r="W61" s="751"/>
      <c r="X61" s="455" t="str">
        <f>IFERROR(VLOOKUP(T61,source_honoraires!$C$10:$X$351,source_honoraires!$E$8,FALSE),"")</f>
        <v/>
      </c>
      <c r="Y61" s="751" t="str">
        <f>IFERROR(VLOOKUP(T61,source_honoraires!$C$10:$X$351,source_honoraires!$I$8,FALSE),"")</f>
        <v/>
      </c>
      <c r="Z61" s="751"/>
      <c r="AA61" s="751"/>
      <c r="AB61" s="747" t="str">
        <f>IFERROR(VLOOKUP(T61,source_honoraires!$C$10:$X$351,source_honoraires!$I$8,FALSE),"")</f>
        <v/>
      </c>
      <c r="AC61" s="748"/>
    </row>
    <row r="62" spans="1:29" ht="24" customHeight="1" x14ac:dyDescent="0.15">
      <c r="A62" s="475" t="s">
        <v>645</v>
      </c>
      <c r="B62" s="749" t="str">
        <f>IFERROR(VLOOKUP(A62,source_honoraires!$C$10:$X$351,source_honoraires!$F$8,FALSE),"")</f>
        <v/>
      </c>
      <c r="C62" s="750"/>
      <c r="D62" s="750"/>
      <c r="E62" s="750"/>
      <c r="F62" s="750"/>
      <c r="G62" s="751" t="str">
        <f>IFERROR(VLOOKUP(A62,source_honoraires!$C$10:$X$351,source_honoraires!$E$8,FALSE),"")</f>
        <v/>
      </c>
      <c r="H62" s="751"/>
      <c r="I62" s="751"/>
      <c r="J62" s="751" t="str">
        <f>IFERROR(VLOOKUP(A62,source_honoraires!$C$10:$X$351,source_honoraires!$I$8,FALSE),"")</f>
        <v/>
      </c>
      <c r="K62" s="751"/>
      <c r="L62" s="751"/>
      <c r="M62" s="751"/>
      <c r="N62" s="751"/>
      <c r="O62" s="747" t="str">
        <f>IFERROR(VLOOKUP(A62,source_honoraires!$C$10:$X$351,source_honoraires!$I$8,FALSE),"")</f>
        <v/>
      </c>
      <c r="P62" s="747"/>
      <c r="Q62" s="747"/>
      <c r="R62" s="747"/>
      <c r="S62" s="748"/>
      <c r="T62" s="470" t="s">
        <v>702</v>
      </c>
      <c r="U62" s="752" t="str">
        <f>IFERROR(VLOOKUP(T62,source_honoraires!$C$10:$X$351,source_honoraires!$F$8,FALSE),"")</f>
        <v/>
      </c>
      <c r="V62" s="751"/>
      <c r="W62" s="751"/>
      <c r="X62" s="455" t="str">
        <f>IFERROR(VLOOKUP(T62,source_honoraires!$C$10:$X$351,source_honoraires!$E$8,FALSE),"")</f>
        <v/>
      </c>
      <c r="Y62" s="751" t="str">
        <f>IFERROR(VLOOKUP(T62,source_honoraires!$C$10:$X$351,source_honoraires!$I$8,FALSE),"")</f>
        <v/>
      </c>
      <c r="Z62" s="751"/>
      <c r="AA62" s="751"/>
      <c r="AB62" s="747" t="str">
        <f>IFERROR(VLOOKUP(T62,source_honoraires!$C$10:$X$351,source_honoraires!$I$8,FALSE),"")</f>
        <v/>
      </c>
      <c r="AC62" s="748"/>
    </row>
    <row r="63" spans="1:29" ht="24" customHeight="1" x14ac:dyDescent="0.15">
      <c r="A63" s="475" t="s">
        <v>646</v>
      </c>
      <c r="B63" s="749" t="str">
        <f>IFERROR(VLOOKUP(A63,source_honoraires!$C$10:$X$351,source_honoraires!$F$8,FALSE),"")</f>
        <v/>
      </c>
      <c r="C63" s="750"/>
      <c r="D63" s="750"/>
      <c r="E63" s="750"/>
      <c r="F63" s="750"/>
      <c r="G63" s="751" t="str">
        <f>IFERROR(VLOOKUP(A63,source_honoraires!$C$10:$X$351,source_honoraires!$E$8,FALSE),"")</f>
        <v/>
      </c>
      <c r="H63" s="751"/>
      <c r="I63" s="751"/>
      <c r="J63" s="751" t="str">
        <f>IFERROR(VLOOKUP(A63,source_honoraires!$C$10:$X$351,source_honoraires!$I$8,FALSE),"")</f>
        <v/>
      </c>
      <c r="K63" s="751"/>
      <c r="L63" s="751"/>
      <c r="M63" s="751"/>
      <c r="N63" s="751"/>
      <c r="O63" s="747" t="str">
        <f>IFERROR(VLOOKUP(A63,source_honoraires!$C$10:$X$351,source_honoraires!$I$8,FALSE),"")</f>
        <v/>
      </c>
      <c r="P63" s="747"/>
      <c r="Q63" s="747"/>
      <c r="R63" s="747"/>
      <c r="S63" s="748"/>
      <c r="T63" s="470" t="s">
        <v>703</v>
      </c>
      <c r="U63" s="752" t="str">
        <f>IFERROR(VLOOKUP(T63,source_honoraires!$C$10:$X$351,source_honoraires!$F$8,FALSE),"")</f>
        <v/>
      </c>
      <c r="V63" s="751"/>
      <c r="W63" s="751"/>
      <c r="X63" s="455" t="str">
        <f>IFERROR(VLOOKUP(T63,source_honoraires!$C$10:$X$351,source_honoraires!$E$8,FALSE),"")</f>
        <v/>
      </c>
      <c r="Y63" s="751" t="str">
        <f>IFERROR(VLOOKUP(T63,source_honoraires!$C$10:$X$351,source_honoraires!$I$8,FALSE),"")</f>
        <v/>
      </c>
      <c r="Z63" s="751"/>
      <c r="AA63" s="751"/>
      <c r="AB63" s="747" t="str">
        <f>IFERROR(VLOOKUP(T63,source_honoraires!$C$10:$X$351,source_honoraires!$I$8,FALSE),"")</f>
        <v/>
      </c>
      <c r="AC63" s="748"/>
    </row>
    <row r="64" spans="1:29" ht="24" customHeight="1" x14ac:dyDescent="0.15">
      <c r="A64" s="475" t="s">
        <v>647</v>
      </c>
      <c r="B64" s="749" t="str">
        <f>IFERROR(VLOOKUP(A64,source_honoraires!$C$10:$X$351,source_honoraires!$F$8,FALSE),"")</f>
        <v/>
      </c>
      <c r="C64" s="750"/>
      <c r="D64" s="750"/>
      <c r="E64" s="750"/>
      <c r="F64" s="750"/>
      <c r="G64" s="751" t="str">
        <f>IFERROR(VLOOKUP(A64,source_honoraires!$C$10:$X$351,source_honoraires!$E$8,FALSE),"")</f>
        <v/>
      </c>
      <c r="H64" s="751"/>
      <c r="I64" s="751"/>
      <c r="J64" s="751" t="str">
        <f>IFERROR(VLOOKUP(A64,source_honoraires!$C$10:$X$351,source_honoraires!$I$8,FALSE),"")</f>
        <v/>
      </c>
      <c r="K64" s="751"/>
      <c r="L64" s="751"/>
      <c r="M64" s="751"/>
      <c r="N64" s="751"/>
      <c r="O64" s="747" t="str">
        <f>IFERROR(VLOOKUP(A64,source_honoraires!$C$10:$X$351,source_honoraires!$I$8,FALSE),"")</f>
        <v/>
      </c>
      <c r="P64" s="747"/>
      <c r="Q64" s="747"/>
      <c r="R64" s="747"/>
      <c r="S64" s="748"/>
      <c r="T64" s="470" t="s">
        <v>704</v>
      </c>
      <c r="U64" s="752" t="str">
        <f>IFERROR(VLOOKUP(T64,source_honoraires!$C$10:$X$351,source_honoraires!$F$8,FALSE),"")</f>
        <v/>
      </c>
      <c r="V64" s="751"/>
      <c r="W64" s="751"/>
      <c r="X64" s="455" t="str">
        <f>IFERROR(VLOOKUP(T64,source_honoraires!$C$10:$X$351,source_honoraires!$E$8,FALSE),"")</f>
        <v/>
      </c>
      <c r="Y64" s="751" t="str">
        <f>IFERROR(VLOOKUP(T64,source_honoraires!$C$10:$X$351,source_honoraires!$I$8,FALSE),"")</f>
        <v/>
      </c>
      <c r="Z64" s="751"/>
      <c r="AA64" s="751"/>
      <c r="AB64" s="747" t="str">
        <f>IFERROR(VLOOKUP(T64,source_honoraires!$C$10:$X$351,source_honoraires!$I$8,FALSE),"")</f>
        <v/>
      </c>
      <c r="AC64" s="748"/>
    </row>
    <row r="65" spans="1:29" ht="24" customHeight="1" x14ac:dyDescent="0.15">
      <c r="A65" s="475" t="s">
        <v>648</v>
      </c>
      <c r="B65" s="749" t="str">
        <f>IFERROR(VLOOKUP(A65,source_honoraires!$C$10:$X$351,source_honoraires!$F$8,FALSE),"")</f>
        <v/>
      </c>
      <c r="C65" s="750"/>
      <c r="D65" s="750"/>
      <c r="E65" s="750"/>
      <c r="F65" s="750"/>
      <c r="G65" s="751" t="str">
        <f>IFERROR(VLOOKUP(A65,source_honoraires!$C$10:$X$351,source_honoraires!$E$8,FALSE),"")</f>
        <v/>
      </c>
      <c r="H65" s="751"/>
      <c r="I65" s="751"/>
      <c r="J65" s="751" t="str">
        <f>IFERROR(VLOOKUP(A65,source_honoraires!$C$10:$X$351,source_honoraires!$I$8,FALSE),"")</f>
        <v/>
      </c>
      <c r="K65" s="751"/>
      <c r="L65" s="751"/>
      <c r="M65" s="751"/>
      <c r="N65" s="751"/>
      <c r="O65" s="747" t="str">
        <f>IFERROR(VLOOKUP(A65,source_honoraires!$C$10:$X$351,source_honoraires!$I$8,FALSE),"")</f>
        <v/>
      </c>
      <c r="P65" s="747"/>
      <c r="Q65" s="747"/>
      <c r="R65" s="747"/>
      <c r="S65" s="748"/>
      <c r="T65" s="470" t="s">
        <v>705</v>
      </c>
      <c r="U65" s="752" t="str">
        <f>IFERROR(VLOOKUP(T65,source_honoraires!$C$10:$X$351,source_honoraires!$F$8,FALSE),"")</f>
        <v/>
      </c>
      <c r="V65" s="751"/>
      <c r="W65" s="751"/>
      <c r="X65" s="455" t="str">
        <f>IFERROR(VLOOKUP(T65,source_honoraires!$C$10:$X$351,source_honoraires!$E$8,FALSE),"")</f>
        <v/>
      </c>
      <c r="Y65" s="751" t="str">
        <f>IFERROR(VLOOKUP(T65,source_honoraires!$C$10:$X$351,source_honoraires!$I$8,FALSE),"")</f>
        <v/>
      </c>
      <c r="Z65" s="751"/>
      <c r="AA65" s="751"/>
      <c r="AB65" s="747" t="str">
        <f>IFERROR(VLOOKUP(T65,source_honoraires!$C$10:$X$351,source_honoraires!$I$8,FALSE),"")</f>
        <v/>
      </c>
      <c r="AC65" s="748"/>
    </row>
    <row r="66" spans="1:29" ht="24" customHeight="1" x14ac:dyDescent="0.15">
      <c r="A66" s="475" t="s">
        <v>649</v>
      </c>
      <c r="B66" s="749" t="str">
        <f>IFERROR(VLOOKUP(A66,source_honoraires!$C$10:$X$351,source_honoraires!$F$8,FALSE),"")</f>
        <v/>
      </c>
      <c r="C66" s="750"/>
      <c r="D66" s="750"/>
      <c r="E66" s="750"/>
      <c r="F66" s="750"/>
      <c r="G66" s="751" t="str">
        <f>IFERROR(VLOOKUP(A66,source_honoraires!$C$10:$X$351,source_honoraires!$E$8,FALSE),"")</f>
        <v/>
      </c>
      <c r="H66" s="751"/>
      <c r="I66" s="751"/>
      <c r="J66" s="751" t="str">
        <f>IFERROR(VLOOKUP(A66,source_honoraires!$C$10:$X$351,source_honoraires!$I$8,FALSE),"")</f>
        <v/>
      </c>
      <c r="K66" s="751"/>
      <c r="L66" s="751"/>
      <c r="M66" s="751"/>
      <c r="N66" s="751"/>
      <c r="O66" s="747" t="str">
        <f>IFERROR(VLOOKUP(A66,source_honoraires!$C$10:$X$351,source_honoraires!$I$8,FALSE),"")</f>
        <v/>
      </c>
      <c r="P66" s="747"/>
      <c r="Q66" s="747"/>
      <c r="R66" s="747"/>
      <c r="S66" s="748"/>
      <c r="T66" s="470" t="s">
        <v>706</v>
      </c>
      <c r="U66" s="752" t="str">
        <f>IFERROR(VLOOKUP(T66,source_honoraires!$C$10:$X$351,source_honoraires!$F$8,FALSE),"")</f>
        <v/>
      </c>
      <c r="V66" s="751"/>
      <c r="W66" s="751"/>
      <c r="X66" s="455" t="str">
        <f>IFERROR(VLOOKUP(T66,source_honoraires!$C$10:$X$351,source_honoraires!$E$8,FALSE),"")</f>
        <v/>
      </c>
      <c r="Y66" s="751" t="str">
        <f>IFERROR(VLOOKUP(T66,source_honoraires!$C$10:$X$351,source_honoraires!$I$8,FALSE),"")</f>
        <v/>
      </c>
      <c r="Z66" s="751"/>
      <c r="AA66" s="751"/>
      <c r="AB66" s="747" t="str">
        <f>IFERROR(VLOOKUP(T66,source_honoraires!$C$10:$X$351,source_honoraires!$I$8,FALSE),"")</f>
        <v/>
      </c>
      <c r="AC66" s="748"/>
    </row>
    <row r="67" spans="1:29" ht="24" customHeight="1" x14ac:dyDescent="0.15">
      <c r="A67" s="475" t="s">
        <v>650</v>
      </c>
      <c r="B67" s="749" t="str">
        <f>IFERROR(VLOOKUP(A67,source_honoraires!$C$10:$X$351,source_honoraires!$F$8,FALSE),"")</f>
        <v/>
      </c>
      <c r="C67" s="750"/>
      <c r="D67" s="750"/>
      <c r="E67" s="750"/>
      <c r="F67" s="750"/>
      <c r="G67" s="751" t="str">
        <f>IFERROR(VLOOKUP(A67,source_honoraires!$C$10:$X$351,source_honoraires!$E$8,FALSE),"")</f>
        <v/>
      </c>
      <c r="H67" s="751"/>
      <c r="I67" s="751"/>
      <c r="J67" s="751" t="str">
        <f>IFERROR(VLOOKUP(A67,source_honoraires!$C$10:$X$351,source_honoraires!$I$8,FALSE),"")</f>
        <v/>
      </c>
      <c r="K67" s="751"/>
      <c r="L67" s="751"/>
      <c r="M67" s="751"/>
      <c r="N67" s="751"/>
      <c r="O67" s="747" t="str">
        <f>IFERROR(VLOOKUP(A67,source_honoraires!$C$10:$X$351,source_honoraires!$I$8,FALSE),"")</f>
        <v/>
      </c>
      <c r="P67" s="747"/>
      <c r="Q67" s="747"/>
      <c r="R67" s="747"/>
      <c r="S67" s="748"/>
      <c r="T67" s="470" t="s">
        <v>707</v>
      </c>
      <c r="U67" s="752" t="str">
        <f>IFERROR(VLOOKUP(T67,source_honoraires!$C$10:$X$351,source_honoraires!$F$8,FALSE),"")</f>
        <v/>
      </c>
      <c r="V67" s="751"/>
      <c r="W67" s="751"/>
      <c r="X67" s="455" t="str">
        <f>IFERROR(VLOOKUP(T67,source_honoraires!$C$10:$X$351,source_honoraires!$E$8,FALSE),"")</f>
        <v/>
      </c>
      <c r="Y67" s="751" t="str">
        <f>IFERROR(VLOOKUP(T67,source_honoraires!$C$10:$X$351,source_honoraires!$I$8,FALSE),"")</f>
        <v/>
      </c>
      <c r="Z67" s="751"/>
      <c r="AA67" s="751"/>
      <c r="AB67" s="747" t="str">
        <f>IFERROR(VLOOKUP(T67,source_honoraires!$C$10:$X$351,source_honoraires!$I$8,FALSE),"")</f>
        <v/>
      </c>
      <c r="AC67" s="748"/>
    </row>
    <row r="68" spans="1:29" ht="24" customHeight="1" x14ac:dyDescent="0.15">
      <c r="A68" s="475" t="s">
        <v>651</v>
      </c>
      <c r="B68" s="749" t="str">
        <f>IFERROR(VLOOKUP(A68,source_honoraires!$C$10:$X$351,source_honoraires!$F$8,FALSE),"")</f>
        <v/>
      </c>
      <c r="C68" s="750"/>
      <c r="D68" s="750"/>
      <c r="E68" s="750"/>
      <c r="F68" s="750"/>
      <c r="G68" s="751" t="str">
        <f>IFERROR(VLOOKUP(A68,source_honoraires!$C$10:$X$351,source_honoraires!$E$8,FALSE),"")</f>
        <v/>
      </c>
      <c r="H68" s="751"/>
      <c r="I68" s="751"/>
      <c r="J68" s="751" t="str">
        <f>IFERROR(VLOOKUP(A68,source_honoraires!$C$10:$X$351,source_honoraires!$I$8,FALSE),"")</f>
        <v/>
      </c>
      <c r="K68" s="751"/>
      <c r="L68" s="751"/>
      <c r="M68" s="751"/>
      <c r="N68" s="751"/>
      <c r="O68" s="747" t="str">
        <f>IFERROR(VLOOKUP(A68,source_honoraires!$C$10:$X$351,source_honoraires!$I$8,FALSE),"")</f>
        <v/>
      </c>
      <c r="P68" s="747"/>
      <c r="Q68" s="747"/>
      <c r="R68" s="747"/>
      <c r="S68" s="748"/>
      <c r="T68" s="470" t="s">
        <v>708</v>
      </c>
      <c r="U68" s="752" t="str">
        <f>IFERROR(VLOOKUP(T68,source_honoraires!$C$10:$X$351,source_honoraires!$F$8,FALSE),"")</f>
        <v/>
      </c>
      <c r="V68" s="751"/>
      <c r="W68" s="751"/>
      <c r="X68" s="455" t="str">
        <f>IFERROR(VLOOKUP(T68,source_honoraires!$C$10:$X$351,source_honoraires!$E$8,FALSE),"")</f>
        <v/>
      </c>
      <c r="Y68" s="751" t="str">
        <f>IFERROR(VLOOKUP(T68,source_honoraires!$C$10:$X$351,source_honoraires!$I$8,FALSE),"")</f>
        <v/>
      </c>
      <c r="Z68" s="751"/>
      <c r="AA68" s="751"/>
      <c r="AB68" s="747" t="str">
        <f>IFERROR(VLOOKUP(T68,source_honoraires!$C$10:$X$351,source_honoraires!$I$8,FALSE),"")</f>
        <v/>
      </c>
      <c r="AC68" s="748"/>
    </row>
    <row r="69" spans="1:29" ht="24" customHeight="1" x14ac:dyDescent="0.15">
      <c r="A69" s="475" t="s">
        <v>652</v>
      </c>
      <c r="B69" s="749" t="str">
        <f>IFERROR(VLOOKUP(A69,source_honoraires!$C$10:$X$351,source_honoraires!$F$8,FALSE),"")</f>
        <v/>
      </c>
      <c r="C69" s="750"/>
      <c r="D69" s="750"/>
      <c r="E69" s="750"/>
      <c r="F69" s="750"/>
      <c r="G69" s="751" t="str">
        <f>IFERROR(VLOOKUP(A69,source_honoraires!$C$10:$X$351,source_honoraires!$E$8,FALSE),"")</f>
        <v/>
      </c>
      <c r="H69" s="751"/>
      <c r="I69" s="751"/>
      <c r="J69" s="751" t="str">
        <f>IFERROR(VLOOKUP(A69,source_honoraires!$C$10:$X$351,source_honoraires!$I$8,FALSE),"")</f>
        <v/>
      </c>
      <c r="K69" s="751"/>
      <c r="L69" s="751"/>
      <c r="M69" s="751"/>
      <c r="N69" s="751"/>
      <c r="O69" s="747" t="str">
        <f>IFERROR(VLOOKUP(A69,source_honoraires!$C$10:$X$351,source_honoraires!$I$8,FALSE),"")</f>
        <v/>
      </c>
      <c r="P69" s="747"/>
      <c r="Q69" s="747"/>
      <c r="R69" s="747"/>
      <c r="S69" s="748"/>
      <c r="T69" s="470" t="s">
        <v>709</v>
      </c>
      <c r="U69" s="752" t="str">
        <f>IFERROR(VLOOKUP(T69,source_honoraires!$C$10:$X$351,source_honoraires!$F$8,FALSE),"")</f>
        <v/>
      </c>
      <c r="V69" s="751"/>
      <c r="W69" s="751"/>
      <c r="X69" s="455" t="str">
        <f>IFERROR(VLOOKUP(T69,source_honoraires!$C$10:$X$351,source_honoraires!$E$8,FALSE),"")</f>
        <v/>
      </c>
      <c r="Y69" s="751" t="str">
        <f>IFERROR(VLOOKUP(T69,source_honoraires!$C$10:$X$351,source_honoraires!$I$8,FALSE),"")</f>
        <v/>
      </c>
      <c r="Z69" s="751"/>
      <c r="AA69" s="751"/>
      <c r="AB69" s="747" t="str">
        <f>IFERROR(VLOOKUP(T69,source_honoraires!$C$10:$X$351,source_honoraires!$I$8,FALSE),"")</f>
        <v/>
      </c>
      <c r="AC69" s="748"/>
    </row>
    <row r="70" spans="1:29" ht="24" customHeight="1" x14ac:dyDescent="0.15">
      <c r="A70" s="475" t="s">
        <v>653</v>
      </c>
      <c r="B70" s="749" t="str">
        <f>IFERROR(VLOOKUP(A70,source_honoraires!$C$10:$X$351,source_honoraires!$F$8,FALSE),"")</f>
        <v/>
      </c>
      <c r="C70" s="750"/>
      <c r="D70" s="750"/>
      <c r="E70" s="750"/>
      <c r="F70" s="750"/>
      <c r="G70" s="751" t="str">
        <f>IFERROR(VLOOKUP(A70,source_honoraires!$C$10:$X$351,source_honoraires!$E$8,FALSE),"")</f>
        <v/>
      </c>
      <c r="H70" s="751"/>
      <c r="I70" s="751"/>
      <c r="J70" s="751" t="str">
        <f>IFERROR(VLOOKUP(A70,source_honoraires!$C$10:$X$351,source_honoraires!$I$8,FALSE),"")</f>
        <v/>
      </c>
      <c r="K70" s="751"/>
      <c r="L70" s="751"/>
      <c r="M70" s="751"/>
      <c r="N70" s="751"/>
      <c r="O70" s="747" t="str">
        <f>IFERROR(VLOOKUP(A70,source_honoraires!$C$10:$X$351,source_honoraires!$I$8,FALSE),"")</f>
        <v/>
      </c>
      <c r="P70" s="747"/>
      <c r="Q70" s="747"/>
      <c r="R70" s="747"/>
      <c r="S70" s="748"/>
      <c r="T70" s="470" t="s">
        <v>710</v>
      </c>
      <c r="U70" s="752" t="str">
        <f>IFERROR(VLOOKUP(T70,source_honoraires!$C$10:$X$351,source_honoraires!$F$8,FALSE),"")</f>
        <v/>
      </c>
      <c r="V70" s="751"/>
      <c r="W70" s="751"/>
      <c r="X70" s="455" t="str">
        <f>IFERROR(VLOOKUP(T70,source_honoraires!$C$10:$X$351,source_honoraires!$E$8,FALSE),"")</f>
        <v/>
      </c>
      <c r="Y70" s="751" t="str">
        <f>IFERROR(VLOOKUP(T70,source_honoraires!$C$10:$X$351,source_honoraires!$I$8,FALSE),"")</f>
        <v/>
      </c>
      <c r="Z70" s="751"/>
      <c r="AA70" s="751"/>
      <c r="AB70" s="747" t="str">
        <f>IFERROR(VLOOKUP(T70,source_honoraires!$C$10:$X$351,source_honoraires!$I$8,FALSE),"")</f>
        <v/>
      </c>
      <c r="AC70" s="748"/>
    </row>
    <row r="71" spans="1:29" ht="24" customHeight="1" x14ac:dyDescent="0.15">
      <c r="A71" s="475" t="s">
        <v>654</v>
      </c>
      <c r="B71" s="749" t="str">
        <f>IFERROR(VLOOKUP(A71,source_honoraires!$C$10:$X$351,source_honoraires!$F$8,FALSE),"")</f>
        <v/>
      </c>
      <c r="C71" s="750"/>
      <c r="D71" s="750"/>
      <c r="E71" s="750"/>
      <c r="F71" s="750"/>
      <c r="G71" s="751" t="str">
        <f>IFERROR(VLOOKUP(A71,source_honoraires!$C$10:$X$351,source_honoraires!$E$8,FALSE),"")</f>
        <v/>
      </c>
      <c r="H71" s="751"/>
      <c r="I71" s="751"/>
      <c r="J71" s="751" t="str">
        <f>IFERROR(VLOOKUP(A71,source_honoraires!$C$10:$X$351,source_honoraires!$I$8,FALSE),"")</f>
        <v/>
      </c>
      <c r="K71" s="751"/>
      <c r="L71" s="751"/>
      <c r="M71" s="751"/>
      <c r="N71" s="751"/>
      <c r="O71" s="747" t="str">
        <f>IFERROR(VLOOKUP(A71,source_honoraires!$C$10:$X$351,source_honoraires!$I$8,FALSE),"")</f>
        <v/>
      </c>
      <c r="P71" s="747"/>
      <c r="Q71" s="747"/>
      <c r="R71" s="747"/>
      <c r="S71" s="748"/>
      <c r="T71" s="470" t="s">
        <v>711</v>
      </c>
      <c r="U71" s="752" t="str">
        <f>IFERROR(VLOOKUP(T71,source_honoraires!$C$10:$X$351,source_honoraires!$F$8,FALSE),"")</f>
        <v/>
      </c>
      <c r="V71" s="751"/>
      <c r="W71" s="751"/>
      <c r="X71" s="455" t="str">
        <f>IFERROR(VLOOKUP(T71,source_honoraires!$C$10:$X$351,source_honoraires!$E$8,FALSE),"")</f>
        <v/>
      </c>
      <c r="Y71" s="751" t="str">
        <f>IFERROR(VLOOKUP(T71,source_honoraires!$C$10:$X$351,source_honoraires!$I$8,FALSE),"")</f>
        <v/>
      </c>
      <c r="Z71" s="751"/>
      <c r="AA71" s="751"/>
      <c r="AB71" s="747" t="str">
        <f>IFERROR(VLOOKUP(T71,source_honoraires!$C$10:$X$351,source_honoraires!$I$8,FALSE),"")</f>
        <v/>
      </c>
      <c r="AC71" s="748"/>
    </row>
    <row r="72" spans="1:29" ht="24" customHeight="1" x14ac:dyDescent="0.15">
      <c r="A72" s="475" t="s">
        <v>655</v>
      </c>
      <c r="B72" s="749" t="str">
        <f>IFERROR(VLOOKUP(A72,source_honoraires!$C$10:$X$351,source_honoraires!$F$8,FALSE),"")</f>
        <v/>
      </c>
      <c r="C72" s="750"/>
      <c r="D72" s="750"/>
      <c r="E72" s="750"/>
      <c r="F72" s="750"/>
      <c r="G72" s="751" t="str">
        <f>IFERROR(VLOOKUP(A72,source_honoraires!$C$10:$X$351,source_honoraires!$E$8,FALSE),"")</f>
        <v/>
      </c>
      <c r="H72" s="751"/>
      <c r="I72" s="751"/>
      <c r="J72" s="751" t="str">
        <f>IFERROR(VLOOKUP(A72,source_honoraires!$C$10:$X$351,source_honoraires!$I$8,FALSE),"")</f>
        <v/>
      </c>
      <c r="K72" s="751"/>
      <c r="L72" s="751"/>
      <c r="M72" s="751"/>
      <c r="N72" s="751"/>
      <c r="O72" s="747" t="str">
        <f>IFERROR(VLOOKUP(A72,source_honoraires!$C$10:$X$351,source_honoraires!$I$8,FALSE),"")</f>
        <v/>
      </c>
      <c r="P72" s="747"/>
      <c r="Q72" s="747"/>
      <c r="R72" s="747"/>
      <c r="S72" s="748"/>
      <c r="T72" s="470" t="s">
        <v>712</v>
      </c>
      <c r="U72" s="752" t="str">
        <f>IFERROR(VLOOKUP(T72,source_honoraires!$C$10:$X$351,source_honoraires!$F$8,FALSE),"")</f>
        <v/>
      </c>
      <c r="V72" s="751"/>
      <c r="W72" s="751"/>
      <c r="X72" s="455" t="str">
        <f>IFERROR(VLOOKUP(T72,source_honoraires!$C$10:$X$351,source_honoraires!$E$8,FALSE),"")</f>
        <v/>
      </c>
      <c r="Y72" s="751" t="str">
        <f>IFERROR(VLOOKUP(T72,source_honoraires!$C$10:$X$351,source_honoraires!$I$8,FALSE),"")</f>
        <v/>
      </c>
      <c r="Z72" s="751"/>
      <c r="AA72" s="751"/>
      <c r="AB72" s="747" t="str">
        <f>IFERROR(VLOOKUP(T72,source_honoraires!$C$10:$X$351,source_honoraires!$I$8,FALSE),"")</f>
        <v/>
      </c>
      <c r="AC72" s="748"/>
    </row>
    <row r="73" spans="1:29" ht="24" customHeight="1" x14ac:dyDescent="0.15">
      <c r="A73" s="475" t="s">
        <v>656</v>
      </c>
      <c r="B73" s="749" t="str">
        <f>IFERROR(VLOOKUP(A73,source_honoraires!$C$10:$X$351,source_honoraires!$F$8,FALSE),"")</f>
        <v/>
      </c>
      <c r="C73" s="750"/>
      <c r="D73" s="750"/>
      <c r="E73" s="750"/>
      <c r="F73" s="750"/>
      <c r="G73" s="751" t="str">
        <f>IFERROR(VLOOKUP(A73,source_honoraires!$C$10:$X$351,source_honoraires!$E$8,FALSE),"")</f>
        <v/>
      </c>
      <c r="H73" s="751"/>
      <c r="I73" s="751"/>
      <c r="J73" s="751" t="str">
        <f>IFERROR(VLOOKUP(A73,source_honoraires!$C$10:$X$351,source_honoraires!$I$8,FALSE),"")</f>
        <v/>
      </c>
      <c r="K73" s="751"/>
      <c r="L73" s="751"/>
      <c r="M73" s="751"/>
      <c r="N73" s="751"/>
      <c r="O73" s="747" t="str">
        <f>IFERROR(VLOOKUP(A73,source_honoraires!$C$10:$X$351,source_honoraires!$I$8,FALSE),"")</f>
        <v/>
      </c>
      <c r="P73" s="747"/>
      <c r="Q73" s="747"/>
      <c r="R73" s="747"/>
      <c r="S73" s="748"/>
      <c r="T73" s="470" t="s">
        <v>713</v>
      </c>
      <c r="U73" s="752" t="str">
        <f>IFERROR(VLOOKUP(T73,source_honoraires!$C$10:$X$351,source_honoraires!$F$8,FALSE),"")</f>
        <v/>
      </c>
      <c r="V73" s="751"/>
      <c r="W73" s="751"/>
      <c r="X73" s="455" t="str">
        <f>IFERROR(VLOOKUP(T73,source_honoraires!$C$10:$X$351,source_honoraires!$E$8,FALSE),"")</f>
        <v/>
      </c>
      <c r="Y73" s="751" t="str">
        <f>IFERROR(VLOOKUP(T73,source_honoraires!$C$10:$X$351,source_honoraires!$I$8,FALSE),"")</f>
        <v/>
      </c>
      <c r="Z73" s="751"/>
      <c r="AA73" s="751"/>
      <c r="AB73" s="747" t="str">
        <f>IFERROR(VLOOKUP(T73,source_honoraires!$C$10:$X$351,source_honoraires!$I$8,FALSE),"")</f>
        <v/>
      </c>
      <c r="AC73" s="748"/>
    </row>
    <row r="74" spans="1:29" ht="24" customHeight="1" x14ac:dyDescent="0.15">
      <c r="A74" s="475" t="s">
        <v>657</v>
      </c>
      <c r="B74" s="749" t="str">
        <f>IFERROR(VLOOKUP(A74,source_honoraires!$C$10:$X$351,source_honoraires!$F$8,FALSE),"")</f>
        <v/>
      </c>
      <c r="C74" s="750"/>
      <c r="D74" s="750"/>
      <c r="E74" s="750"/>
      <c r="F74" s="750"/>
      <c r="G74" s="751" t="str">
        <f>IFERROR(VLOOKUP(A74,source_honoraires!$C$10:$X$351,source_honoraires!$E$8,FALSE),"")</f>
        <v/>
      </c>
      <c r="H74" s="751"/>
      <c r="I74" s="751"/>
      <c r="J74" s="751" t="str">
        <f>IFERROR(VLOOKUP(A74,source_honoraires!$C$10:$X$351,source_honoraires!$I$8,FALSE),"")</f>
        <v/>
      </c>
      <c r="K74" s="751"/>
      <c r="L74" s="751"/>
      <c r="M74" s="751"/>
      <c r="N74" s="751"/>
      <c r="O74" s="747" t="str">
        <f>IFERROR(VLOOKUP(A74,source_honoraires!$C$10:$X$351,source_honoraires!$I$8,FALSE),"")</f>
        <v/>
      </c>
      <c r="P74" s="747"/>
      <c r="Q74" s="747"/>
      <c r="R74" s="747"/>
      <c r="S74" s="748"/>
      <c r="T74" s="470" t="s">
        <v>714</v>
      </c>
      <c r="U74" s="752" t="str">
        <f>IFERROR(VLOOKUP(T74,source_honoraires!$C$10:$X$351,source_honoraires!$F$8,FALSE),"")</f>
        <v/>
      </c>
      <c r="V74" s="751"/>
      <c r="W74" s="751"/>
      <c r="X74" s="455" t="str">
        <f>IFERROR(VLOOKUP(T74,source_honoraires!$C$10:$X$351,source_honoraires!$E$8,FALSE),"")</f>
        <v/>
      </c>
      <c r="Y74" s="751" t="str">
        <f>IFERROR(VLOOKUP(T74,source_honoraires!$C$10:$X$351,source_honoraires!$I$8,FALSE),"")</f>
        <v/>
      </c>
      <c r="Z74" s="751"/>
      <c r="AA74" s="751"/>
      <c r="AB74" s="747" t="str">
        <f>IFERROR(VLOOKUP(T74,source_honoraires!$C$10:$X$351,source_honoraires!$I$8,FALSE),"")</f>
        <v/>
      </c>
      <c r="AC74" s="748"/>
    </row>
    <row r="75" spans="1:29" ht="24" customHeight="1" x14ac:dyDescent="0.15">
      <c r="A75" s="475" t="s">
        <v>658</v>
      </c>
      <c r="B75" s="749" t="str">
        <f>IFERROR(VLOOKUP(A75,source_honoraires!$C$10:$X$351,source_honoraires!$F$8,FALSE),"")</f>
        <v/>
      </c>
      <c r="C75" s="750"/>
      <c r="D75" s="750"/>
      <c r="E75" s="750"/>
      <c r="F75" s="750"/>
      <c r="G75" s="751" t="str">
        <f>IFERROR(VLOOKUP(A75,source_honoraires!$C$10:$X$351,source_honoraires!$E$8,FALSE),"")</f>
        <v/>
      </c>
      <c r="H75" s="751"/>
      <c r="I75" s="751"/>
      <c r="J75" s="751" t="str">
        <f>IFERROR(VLOOKUP(A75,source_honoraires!$C$10:$X$351,source_honoraires!$I$8,FALSE),"")</f>
        <v/>
      </c>
      <c r="K75" s="751"/>
      <c r="L75" s="751"/>
      <c r="M75" s="751"/>
      <c r="N75" s="751"/>
      <c r="O75" s="747" t="str">
        <f>IFERROR(VLOOKUP(A75,source_honoraires!$C$10:$X$351,source_honoraires!$I$8,FALSE),"")</f>
        <v/>
      </c>
      <c r="P75" s="747"/>
      <c r="Q75" s="747"/>
      <c r="R75" s="747"/>
      <c r="S75" s="748"/>
      <c r="T75" s="470" t="s">
        <v>715</v>
      </c>
      <c r="U75" s="752" t="str">
        <f>IFERROR(VLOOKUP(T75,source_honoraires!$C$10:$X$351,source_honoraires!$F$8,FALSE),"")</f>
        <v/>
      </c>
      <c r="V75" s="751"/>
      <c r="W75" s="751"/>
      <c r="X75" s="455" t="str">
        <f>IFERROR(VLOOKUP(T75,source_honoraires!$C$10:$X$351,source_honoraires!$E$8,FALSE),"")</f>
        <v/>
      </c>
      <c r="Y75" s="751" t="str">
        <f>IFERROR(VLOOKUP(T75,source_honoraires!$C$10:$X$351,source_honoraires!$I$8,FALSE),"")</f>
        <v/>
      </c>
      <c r="Z75" s="751"/>
      <c r="AA75" s="751"/>
      <c r="AB75" s="747" t="str">
        <f>IFERROR(VLOOKUP(T75,source_honoraires!$C$10:$X$351,source_honoraires!$I$8,FALSE),"")</f>
        <v/>
      </c>
      <c r="AC75" s="748"/>
    </row>
    <row r="76" spans="1:29" ht="24" customHeight="1" x14ac:dyDescent="0.15">
      <c r="A76" s="475" t="s">
        <v>659</v>
      </c>
      <c r="B76" s="749" t="str">
        <f>IFERROR(VLOOKUP(A76,source_honoraires!$C$10:$X$351,source_honoraires!$F$8,FALSE),"")</f>
        <v/>
      </c>
      <c r="C76" s="750"/>
      <c r="D76" s="750"/>
      <c r="E76" s="750"/>
      <c r="F76" s="750"/>
      <c r="G76" s="751" t="str">
        <f>IFERROR(VLOOKUP(A76,source_honoraires!$C$10:$X$351,source_honoraires!$E$8,FALSE),"")</f>
        <v/>
      </c>
      <c r="H76" s="751"/>
      <c r="I76" s="751"/>
      <c r="J76" s="751" t="str">
        <f>IFERROR(VLOOKUP(A76,source_honoraires!$C$10:$X$351,source_honoraires!$I$8,FALSE),"")</f>
        <v/>
      </c>
      <c r="K76" s="751"/>
      <c r="L76" s="751"/>
      <c r="M76" s="751"/>
      <c r="N76" s="751"/>
      <c r="O76" s="747" t="str">
        <f>IFERROR(VLOOKUP(A76,source_honoraires!$C$10:$X$351,source_honoraires!$I$8,FALSE),"")</f>
        <v/>
      </c>
      <c r="P76" s="747"/>
      <c r="Q76" s="747"/>
      <c r="R76" s="747"/>
      <c r="S76" s="748"/>
      <c r="T76" s="470" t="s">
        <v>716</v>
      </c>
      <c r="U76" s="752" t="str">
        <f>IFERROR(VLOOKUP(T76,source_honoraires!$C$10:$X$351,source_honoraires!$F$8,FALSE),"")</f>
        <v/>
      </c>
      <c r="V76" s="751"/>
      <c r="W76" s="751"/>
      <c r="X76" s="455" t="str">
        <f>IFERROR(VLOOKUP(T76,source_honoraires!$C$10:$X$351,source_honoraires!$E$8,FALSE),"")</f>
        <v/>
      </c>
      <c r="Y76" s="751" t="str">
        <f>IFERROR(VLOOKUP(T76,source_honoraires!$C$10:$X$351,source_honoraires!$I$8,FALSE),"")</f>
        <v/>
      </c>
      <c r="Z76" s="751"/>
      <c r="AA76" s="751"/>
      <c r="AB76" s="747" t="str">
        <f>IFERROR(VLOOKUP(T76,source_honoraires!$C$10:$X$351,source_honoraires!$I$8,FALSE),"")</f>
        <v/>
      </c>
      <c r="AC76" s="748"/>
    </row>
    <row r="77" spans="1:29" ht="24" customHeight="1" x14ac:dyDescent="0.15">
      <c r="A77" s="475" t="s">
        <v>660</v>
      </c>
      <c r="B77" s="749" t="str">
        <f>IFERROR(VLOOKUP(A77,source_honoraires!$C$10:$X$351,source_honoraires!$F$8,FALSE),"")</f>
        <v/>
      </c>
      <c r="C77" s="750"/>
      <c r="D77" s="750"/>
      <c r="E77" s="750"/>
      <c r="F77" s="750"/>
      <c r="G77" s="751" t="str">
        <f>IFERROR(VLOOKUP(A77,source_honoraires!$C$10:$X$351,source_honoraires!$E$8,FALSE),"")</f>
        <v/>
      </c>
      <c r="H77" s="751"/>
      <c r="I77" s="751"/>
      <c r="J77" s="751" t="str">
        <f>IFERROR(VLOOKUP(A77,source_honoraires!$C$10:$X$351,source_honoraires!$I$8,FALSE),"")</f>
        <v/>
      </c>
      <c r="K77" s="751"/>
      <c r="L77" s="751"/>
      <c r="M77" s="751"/>
      <c r="N77" s="751"/>
      <c r="O77" s="747" t="str">
        <f>IFERROR(VLOOKUP(A77,source_honoraires!$C$10:$X$351,source_honoraires!$I$8,FALSE),"")</f>
        <v/>
      </c>
      <c r="P77" s="747"/>
      <c r="Q77" s="747"/>
      <c r="R77" s="747"/>
      <c r="S77" s="748"/>
      <c r="T77" s="470" t="s">
        <v>717</v>
      </c>
      <c r="U77" s="752" t="str">
        <f>IFERROR(VLOOKUP(T77,source_honoraires!$C$10:$X$351,source_honoraires!$F$8,FALSE),"")</f>
        <v/>
      </c>
      <c r="V77" s="751"/>
      <c r="W77" s="751"/>
      <c r="X77" s="455" t="str">
        <f>IFERROR(VLOOKUP(T77,source_honoraires!$C$10:$X$351,source_honoraires!$E$8,FALSE),"")</f>
        <v/>
      </c>
      <c r="Y77" s="751" t="str">
        <f>IFERROR(VLOOKUP(T77,source_honoraires!$C$10:$X$351,source_honoraires!$I$8,FALSE),"")</f>
        <v/>
      </c>
      <c r="Z77" s="751"/>
      <c r="AA77" s="751"/>
      <c r="AB77" s="747" t="str">
        <f>IFERROR(VLOOKUP(T77,source_honoraires!$C$10:$X$351,source_honoraires!$I$8,FALSE),"")</f>
        <v/>
      </c>
      <c r="AC77" s="748"/>
    </row>
    <row r="78" spans="1:29" ht="24" customHeight="1" x14ac:dyDescent="0.15">
      <c r="A78" s="475" t="s">
        <v>661</v>
      </c>
      <c r="B78" s="749" t="str">
        <f>IFERROR(VLOOKUP(A78,source_honoraires!$C$10:$X$351,source_honoraires!$F$8,FALSE),"")</f>
        <v/>
      </c>
      <c r="C78" s="750"/>
      <c r="D78" s="750"/>
      <c r="E78" s="750"/>
      <c r="F78" s="750"/>
      <c r="G78" s="751" t="str">
        <f>IFERROR(VLOOKUP(A78,source_honoraires!$C$10:$X$351,source_honoraires!$E$8,FALSE),"")</f>
        <v/>
      </c>
      <c r="H78" s="751"/>
      <c r="I78" s="751"/>
      <c r="J78" s="751" t="str">
        <f>IFERROR(VLOOKUP(A78,source_honoraires!$C$10:$X$351,source_honoraires!$I$8,FALSE),"")</f>
        <v/>
      </c>
      <c r="K78" s="751"/>
      <c r="L78" s="751"/>
      <c r="M78" s="751"/>
      <c r="N78" s="751"/>
      <c r="O78" s="747" t="str">
        <f>IFERROR(VLOOKUP(A78,source_honoraires!$C$10:$X$351,source_honoraires!$I$8,FALSE),"")</f>
        <v/>
      </c>
      <c r="P78" s="747"/>
      <c r="Q78" s="747"/>
      <c r="R78" s="747"/>
      <c r="S78" s="748"/>
      <c r="T78" s="470" t="s">
        <v>718</v>
      </c>
      <c r="U78" s="752" t="str">
        <f>IFERROR(VLOOKUP(T78,source_honoraires!$C$10:$X$351,source_honoraires!$F$8,FALSE),"")</f>
        <v/>
      </c>
      <c r="V78" s="751"/>
      <c r="W78" s="751"/>
      <c r="X78" s="455" t="str">
        <f>IFERROR(VLOOKUP(T78,source_honoraires!$C$10:$X$351,source_honoraires!$E$8,FALSE),"")</f>
        <v/>
      </c>
      <c r="Y78" s="751" t="str">
        <f>IFERROR(VLOOKUP(T78,source_honoraires!$C$10:$X$351,source_honoraires!$I$8,FALSE),"")</f>
        <v/>
      </c>
      <c r="Z78" s="751"/>
      <c r="AA78" s="751"/>
      <c r="AB78" s="747" t="str">
        <f>IFERROR(VLOOKUP(T78,source_honoraires!$C$10:$X$351,source_honoraires!$I$8,FALSE),"")</f>
        <v/>
      </c>
      <c r="AC78" s="748"/>
    </row>
    <row r="79" spans="1:29" ht="24" customHeight="1" x14ac:dyDescent="0.15">
      <c r="A79" s="475" t="s">
        <v>662</v>
      </c>
      <c r="B79" s="749" t="str">
        <f>IFERROR(VLOOKUP(A79,source_honoraires!$C$10:$X$351,source_honoraires!$F$8,FALSE),"")</f>
        <v/>
      </c>
      <c r="C79" s="750"/>
      <c r="D79" s="750"/>
      <c r="E79" s="750"/>
      <c r="F79" s="750"/>
      <c r="G79" s="751" t="str">
        <f>IFERROR(VLOOKUP(A79,source_honoraires!$C$10:$X$351,source_honoraires!$E$8,FALSE),"")</f>
        <v/>
      </c>
      <c r="H79" s="751"/>
      <c r="I79" s="751"/>
      <c r="J79" s="751" t="str">
        <f>IFERROR(VLOOKUP(A79,source_honoraires!$C$10:$X$351,source_honoraires!$I$8,FALSE),"")</f>
        <v/>
      </c>
      <c r="K79" s="751"/>
      <c r="L79" s="751"/>
      <c r="M79" s="751"/>
      <c r="N79" s="751"/>
      <c r="O79" s="747" t="str">
        <f>IFERROR(VLOOKUP(A79,source_honoraires!$C$10:$X$351,source_honoraires!$I$8,FALSE),"")</f>
        <v/>
      </c>
      <c r="P79" s="747"/>
      <c r="Q79" s="747"/>
      <c r="R79" s="747"/>
      <c r="S79" s="748"/>
      <c r="T79" s="470" t="s">
        <v>719</v>
      </c>
      <c r="U79" s="752" t="str">
        <f>IFERROR(VLOOKUP(T79,source_honoraires!$C$10:$X$351,source_honoraires!$F$8,FALSE),"")</f>
        <v/>
      </c>
      <c r="V79" s="751"/>
      <c r="W79" s="751"/>
      <c r="X79" s="455" t="str">
        <f>IFERROR(VLOOKUP(T79,source_honoraires!$C$10:$X$351,source_honoraires!$E$8,FALSE),"")</f>
        <v/>
      </c>
      <c r="Y79" s="751" t="str">
        <f>IFERROR(VLOOKUP(T79,source_honoraires!$C$10:$X$351,source_honoraires!$I$8,FALSE),"")</f>
        <v/>
      </c>
      <c r="Z79" s="751"/>
      <c r="AA79" s="751"/>
      <c r="AB79" s="747" t="str">
        <f>IFERROR(VLOOKUP(T79,source_honoraires!$C$10:$X$351,source_honoraires!$I$8,FALSE),"")</f>
        <v/>
      </c>
      <c r="AC79" s="748"/>
    </row>
    <row r="80" spans="1:29" ht="24" customHeight="1" x14ac:dyDescent="0.15">
      <c r="A80" s="475" t="s">
        <v>663</v>
      </c>
      <c r="B80" s="749" t="str">
        <f>IFERROR(VLOOKUP(A80,source_honoraires!$C$10:$X$351,source_honoraires!$F$8,FALSE),"")</f>
        <v/>
      </c>
      <c r="C80" s="750"/>
      <c r="D80" s="750"/>
      <c r="E80" s="750"/>
      <c r="F80" s="750"/>
      <c r="G80" s="751" t="str">
        <f>IFERROR(VLOOKUP(A80,source_honoraires!$C$10:$X$351,source_honoraires!$E$8,FALSE),"")</f>
        <v/>
      </c>
      <c r="H80" s="751"/>
      <c r="I80" s="751"/>
      <c r="J80" s="751" t="str">
        <f>IFERROR(VLOOKUP(A80,source_honoraires!$C$10:$X$351,source_honoraires!$I$8,FALSE),"")</f>
        <v/>
      </c>
      <c r="K80" s="751"/>
      <c r="L80" s="751"/>
      <c r="M80" s="751"/>
      <c r="N80" s="751"/>
      <c r="O80" s="747" t="str">
        <f>IFERROR(VLOOKUP(A80,source_honoraires!$C$10:$X$351,source_honoraires!$I$8,FALSE),"")</f>
        <v/>
      </c>
      <c r="P80" s="747"/>
      <c r="Q80" s="747"/>
      <c r="R80" s="747"/>
      <c r="S80" s="748"/>
      <c r="T80" s="470" t="s">
        <v>720</v>
      </c>
      <c r="U80" s="752" t="str">
        <f>IFERROR(VLOOKUP(T80,source_honoraires!$C$10:$X$351,source_honoraires!$F$8,FALSE),"")</f>
        <v/>
      </c>
      <c r="V80" s="751"/>
      <c r="W80" s="751"/>
      <c r="X80" s="455" t="str">
        <f>IFERROR(VLOOKUP(T80,source_honoraires!$C$10:$X$351,source_honoraires!$E$8,FALSE),"")</f>
        <v/>
      </c>
      <c r="Y80" s="751" t="str">
        <f>IFERROR(VLOOKUP(T80,source_honoraires!$C$10:$X$351,source_honoraires!$I$8,FALSE),"")</f>
        <v/>
      </c>
      <c r="Z80" s="751"/>
      <c r="AA80" s="751"/>
      <c r="AB80" s="747" t="str">
        <f>IFERROR(VLOOKUP(T80,source_honoraires!$C$10:$X$351,source_honoraires!$I$8,FALSE),"")</f>
        <v/>
      </c>
      <c r="AC80" s="748"/>
    </row>
    <row r="81" spans="1:29" ht="24" customHeight="1" thickBot="1" x14ac:dyDescent="0.2">
      <c r="A81" s="475" t="s">
        <v>664</v>
      </c>
      <c r="B81" s="753" t="str">
        <f>IFERROR(VLOOKUP(A81,source_honoraires!$C$10:$X$351,source_honoraires!$F$8,FALSE),"")</f>
        <v/>
      </c>
      <c r="C81" s="754"/>
      <c r="D81" s="754"/>
      <c r="E81" s="754"/>
      <c r="F81" s="754"/>
      <c r="G81" s="755" t="str">
        <f>IFERROR(VLOOKUP(A81,source_honoraires!$C$10:$X$351,source_honoraires!$E$8,FALSE),"")</f>
        <v/>
      </c>
      <c r="H81" s="755"/>
      <c r="I81" s="755"/>
      <c r="J81" s="755" t="str">
        <f>IFERROR(VLOOKUP(A81,source_honoraires!$C$10:$X$351,source_honoraires!$I$8,FALSE),"")</f>
        <v/>
      </c>
      <c r="K81" s="755"/>
      <c r="L81" s="755"/>
      <c r="M81" s="755"/>
      <c r="N81" s="755"/>
      <c r="O81" s="756" t="str">
        <f>IFERROR(VLOOKUP(A81,source_honoraires!$C$10:$X$351,source_honoraires!$I$8,FALSE),"")</f>
        <v/>
      </c>
      <c r="P81" s="756"/>
      <c r="Q81" s="756"/>
      <c r="R81" s="756"/>
      <c r="S81" s="757"/>
      <c r="T81" s="470" t="s">
        <v>721</v>
      </c>
      <c r="U81" s="758" t="str">
        <f>IFERROR(VLOOKUP(T81,source_honoraires!$C$10:$X$351,source_honoraires!$F$8,FALSE),"")</f>
        <v/>
      </c>
      <c r="V81" s="755"/>
      <c r="W81" s="755"/>
      <c r="X81" s="461" t="str">
        <f>IFERROR(VLOOKUP(T81,source_honoraires!$C$10:$X$351,source_honoraires!$E$8,FALSE),"")</f>
        <v/>
      </c>
      <c r="Y81" s="755" t="str">
        <f>IFERROR(VLOOKUP(T81,source_honoraires!$C$10:$X$351,source_honoraires!$I$8,FALSE),"")</f>
        <v/>
      </c>
      <c r="Z81" s="755"/>
      <c r="AA81" s="755"/>
      <c r="AB81" s="756" t="str">
        <f>IFERROR(VLOOKUP(T81,source_honoraires!$C$10:$X$351,source_honoraires!$I$8,FALSE),"")</f>
        <v/>
      </c>
      <c r="AC81" s="757"/>
    </row>
  </sheetData>
  <mergeCells count="425">
    <mergeCell ref="AB36:AC36"/>
    <mergeCell ref="B37:F37"/>
    <mergeCell ref="G37:I37"/>
    <mergeCell ref="J37:N37"/>
    <mergeCell ref="O37:S37"/>
    <mergeCell ref="U37:W37"/>
    <mergeCell ref="Y37:AA37"/>
    <mergeCell ref="AB37:AC37"/>
    <mergeCell ref="B36:F36"/>
    <mergeCell ref="G36:I36"/>
    <mergeCell ref="J36:N36"/>
    <mergeCell ref="O36:S36"/>
    <mergeCell ref="U36:W36"/>
    <mergeCell ref="Y36:AA36"/>
    <mergeCell ref="AB32:AC32"/>
    <mergeCell ref="B35:F35"/>
    <mergeCell ref="G35:I35"/>
    <mergeCell ref="J35:N35"/>
    <mergeCell ref="O35:S35"/>
    <mergeCell ref="U35:W35"/>
    <mergeCell ref="Y35:AA35"/>
    <mergeCell ref="AB35:AC35"/>
    <mergeCell ref="B32:F32"/>
    <mergeCell ref="G32:I32"/>
    <mergeCell ref="J32:N32"/>
    <mergeCell ref="O32:S32"/>
    <mergeCell ref="U32:W32"/>
    <mergeCell ref="Y32:AA32"/>
    <mergeCell ref="AB30:AC30"/>
    <mergeCell ref="B31:F31"/>
    <mergeCell ref="G31:I31"/>
    <mergeCell ref="J31:N31"/>
    <mergeCell ref="O31:S31"/>
    <mergeCell ref="U31:W31"/>
    <mergeCell ref="Y31:AA31"/>
    <mergeCell ref="AB31:AC31"/>
    <mergeCell ref="B30:F30"/>
    <mergeCell ref="G30:I30"/>
    <mergeCell ref="J30:N30"/>
    <mergeCell ref="O30:S30"/>
    <mergeCell ref="U30:W30"/>
    <mergeCell ref="Y30:AA30"/>
    <mergeCell ref="AB28:AC28"/>
    <mergeCell ref="B29:F29"/>
    <mergeCell ref="G29:I29"/>
    <mergeCell ref="J29:N29"/>
    <mergeCell ref="O29:S29"/>
    <mergeCell ref="U29:W29"/>
    <mergeCell ref="Y29:AA29"/>
    <mergeCell ref="AB29:AC29"/>
    <mergeCell ref="B28:F28"/>
    <mergeCell ref="G28:I28"/>
    <mergeCell ref="J28:N28"/>
    <mergeCell ref="O28:S28"/>
    <mergeCell ref="U28:W28"/>
    <mergeCell ref="Y28:AA28"/>
    <mergeCell ref="AB26:AC26"/>
    <mergeCell ref="B27:F27"/>
    <mergeCell ref="G27:I27"/>
    <mergeCell ref="J27:N27"/>
    <mergeCell ref="O27:S27"/>
    <mergeCell ref="U27:W27"/>
    <mergeCell ref="Y27:AA27"/>
    <mergeCell ref="AB27:AC27"/>
    <mergeCell ref="B26:F26"/>
    <mergeCell ref="G26:I26"/>
    <mergeCell ref="J26:N26"/>
    <mergeCell ref="O26:S26"/>
    <mergeCell ref="U26:W26"/>
    <mergeCell ref="Y26:AA26"/>
    <mergeCell ref="AB24:AC24"/>
    <mergeCell ref="B25:F25"/>
    <mergeCell ref="G25:I25"/>
    <mergeCell ref="J25:N25"/>
    <mergeCell ref="O25:S25"/>
    <mergeCell ref="U25:W25"/>
    <mergeCell ref="Y25:AA25"/>
    <mergeCell ref="AB25:AC25"/>
    <mergeCell ref="B24:F24"/>
    <mergeCell ref="G24:I24"/>
    <mergeCell ref="J24:N24"/>
    <mergeCell ref="O24:S24"/>
    <mergeCell ref="U24:W24"/>
    <mergeCell ref="Y24:AA24"/>
    <mergeCell ref="AB22:AC22"/>
    <mergeCell ref="B23:F23"/>
    <mergeCell ref="G23:I23"/>
    <mergeCell ref="J23:N23"/>
    <mergeCell ref="O23:S23"/>
    <mergeCell ref="U23:W23"/>
    <mergeCell ref="Y23:AA23"/>
    <mergeCell ref="AB23:AC23"/>
    <mergeCell ref="B22:F22"/>
    <mergeCell ref="G22:I22"/>
    <mergeCell ref="J22:N22"/>
    <mergeCell ref="O22:S22"/>
    <mergeCell ref="U22:W22"/>
    <mergeCell ref="Y22:AA22"/>
    <mergeCell ref="AB20:AC20"/>
    <mergeCell ref="B21:F21"/>
    <mergeCell ref="G21:I21"/>
    <mergeCell ref="J21:N21"/>
    <mergeCell ref="O21:S21"/>
    <mergeCell ref="U21:W21"/>
    <mergeCell ref="Y21:AA21"/>
    <mergeCell ref="AB21:AC21"/>
    <mergeCell ref="B20:F20"/>
    <mergeCell ref="G20:I20"/>
    <mergeCell ref="J20:N20"/>
    <mergeCell ref="O20:S20"/>
    <mergeCell ref="U20:W20"/>
    <mergeCell ref="Y20:AA20"/>
    <mergeCell ref="AB18:AC18"/>
    <mergeCell ref="B19:F19"/>
    <mergeCell ref="G19:I19"/>
    <mergeCell ref="J19:N19"/>
    <mergeCell ref="O19:S19"/>
    <mergeCell ref="U19:W19"/>
    <mergeCell ref="Y19:AA19"/>
    <mergeCell ref="AB19:AC19"/>
    <mergeCell ref="B18:F18"/>
    <mergeCell ref="G18:I18"/>
    <mergeCell ref="J18:N18"/>
    <mergeCell ref="O18:S18"/>
    <mergeCell ref="U18:W18"/>
    <mergeCell ref="Y18:AA18"/>
    <mergeCell ref="B16:F16"/>
    <mergeCell ref="G16:I16"/>
    <mergeCell ref="J16:N16"/>
    <mergeCell ref="O16:S16"/>
    <mergeCell ref="U16:W16"/>
    <mergeCell ref="Y16:AA16"/>
    <mergeCell ref="AB16:AC16"/>
    <mergeCell ref="B17:F17"/>
    <mergeCell ref="G17:I17"/>
    <mergeCell ref="J17:N17"/>
    <mergeCell ref="O17:S17"/>
    <mergeCell ref="U17:W17"/>
    <mergeCell ref="Y17:AA17"/>
    <mergeCell ref="AB17:AC17"/>
    <mergeCell ref="W10:X10"/>
    <mergeCell ref="B1:K1"/>
    <mergeCell ref="B2:K2"/>
    <mergeCell ref="B3:K3"/>
    <mergeCell ref="B4:K4"/>
    <mergeCell ref="B5:K5"/>
    <mergeCell ref="B6:K6"/>
    <mergeCell ref="C7:I7"/>
    <mergeCell ref="B15:F15"/>
    <mergeCell ref="G15:I15"/>
    <mergeCell ref="J15:N15"/>
    <mergeCell ref="O15:S15"/>
    <mergeCell ref="B45:F45"/>
    <mergeCell ref="G45:I45"/>
    <mergeCell ref="J45:N45"/>
    <mergeCell ref="O45:S45"/>
    <mergeCell ref="U45:W45"/>
    <mergeCell ref="Y45:AA45"/>
    <mergeCell ref="AB45:AC45"/>
    <mergeCell ref="B46:F46"/>
    <mergeCell ref="G46:I46"/>
    <mergeCell ref="J46:N46"/>
    <mergeCell ref="O46:S46"/>
    <mergeCell ref="U46:W46"/>
    <mergeCell ref="Y46:AA46"/>
    <mergeCell ref="AB46:AC46"/>
    <mergeCell ref="B47:F47"/>
    <mergeCell ref="G47:I47"/>
    <mergeCell ref="J47:N47"/>
    <mergeCell ref="O47:S47"/>
    <mergeCell ref="U47:W47"/>
    <mergeCell ref="Y47:AA47"/>
    <mergeCell ref="AB47:AC47"/>
    <mergeCell ref="B48:F48"/>
    <mergeCell ref="G48:I48"/>
    <mergeCell ref="J48:N48"/>
    <mergeCell ref="O48:S48"/>
    <mergeCell ref="U48:W48"/>
    <mergeCell ref="Y48:AA48"/>
    <mergeCell ref="AB48:AC48"/>
    <mergeCell ref="B49:F49"/>
    <mergeCell ref="G49:I49"/>
    <mergeCell ref="J49:N49"/>
    <mergeCell ref="O49:S49"/>
    <mergeCell ref="U49:W49"/>
    <mergeCell ref="Y49:AA49"/>
    <mergeCell ref="AB49:AC49"/>
    <mergeCell ref="B50:F50"/>
    <mergeCell ref="G50:I50"/>
    <mergeCell ref="J50:N50"/>
    <mergeCell ref="O50:S50"/>
    <mergeCell ref="U50:W50"/>
    <mergeCell ref="Y50:AA50"/>
    <mergeCell ref="AB50:AC50"/>
    <mergeCell ref="B51:F51"/>
    <mergeCell ref="G51:I51"/>
    <mergeCell ref="J51:N51"/>
    <mergeCell ref="O51:S51"/>
    <mergeCell ref="U51:W51"/>
    <mergeCell ref="Y51:AA51"/>
    <mergeCell ref="AB51:AC51"/>
    <mergeCell ref="B52:F52"/>
    <mergeCell ref="G52:I52"/>
    <mergeCell ref="J52:N52"/>
    <mergeCell ref="O52:S52"/>
    <mergeCell ref="U52:W52"/>
    <mergeCell ref="Y52:AA52"/>
    <mergeCell ref="AB52:AC52"/>
    <mergeCell ref="B53:F53"/>
    <mergeCell ref="G53:I53"/>
    <mergeCell ref="J53:N53"/>
    <mergeCell ref="O53:S53"/>
    <mergeCell ref="U53:W53"/>
    <mergeCell ref="Y53:AA53"/>
    <mergeCell ref="AB53:AC53"/>
    <mergeCell ref="B54:F54"/>
    <mergeCell ref="G54:I54"/>
    <mergeCell ref="J54:N54"/>
    <mergeCell ref="O54:S54"/>
    <mergeCell ref="U54:W54"/>
    <mergeCell ref="Y54:AA54"/>
    <mergeCell ref="AB54:AC54"/>
    <mergeCell ref="B55:F55"/>
    <mergeCell ref="G55:I55"/>
    <mergeCell ref="J55:N55"/>
    <mergeCell ref="O55:S55"/>
    <mergeCell ref="U55:W55"/>
    <mergeCell ref="Y55:AA55"/>
    <mergeCell ref="AB55:AC55"/>
    <mergeCell ref="B56:F56"/>
    <mergeCell ref="G56:I56"/>
    <mergeCell ref="J56:N56"/>
    <mergeCell ref="O56:S56"/>
    <mergeCell ref="U56:W56"/>
    <mergeCell ref="Y56:AA56"/>
    <mergeCell ref="AB56:AC56"/>
    <mergeCell ref="B58:F58"/>
    <mergeCell ref="G58:I58"/>
    <mergeCell ref="J58:N58"/>
    <mergeCell ref="O58:S58"/>
    <mergeCell ref="U58:W58"/>
    <mergeCell ref="Y58:AA58"/>
    <mergeCell ref="AB58:AC58"/>
    <mergeCell ref="B57:F57"/>
    <mergeCell ref="G57:I57"/>
    <mergeCell ref="J57:N57"/>
    <mergeCell ref="O57:S57"/>
    <mergeCell ref="U57:W57"/>
    <mergeCell ref="Y57:AA57"/>
    <mergeCell ref="AB57:AC57"/>
    <mergeCell ref="B78:F78"/>
    <mergeCell ref="G78:I78"/>
    <mergeCell ref="J78:N78"/>
    <mergeCell ref="O78:S78"/>
    <mergeCell ref="U78:W78"/>
    <mergeCell ref="Y78:AA78"/>
    <mergeCell ref="AB78:AC78"/>
    <mergeCell ref="B79:F79"/>
    <mergeCell ref="G79:I79"/>
    <mergeCell ref="J79:N79"/>
    <mergeCell ref="O79:S79"/>
    <mergeCell ref="U79:W79"/>
    <mergeCell ref="Y79:AA79"/>
    <mergeCell ref="AB79:AC79"/>
    <mergeCell ref="B80:F80"/>
    <mergeCell ref="G80:I80"/>
    <mergeCell ref="J80:N80"/>
    <mergeCell ref="O80:S80"/>
    <mergeCell ref="U80:W80"/>
    <mergeCell ref="Y80:AA80"/>
    <mergeCell ref="AB80:AC80"/>
    <mergeCell ref="B81:F81"/>
    <mergeCell ref="G81:I81"/>
    <mergeCell ref="J81:N81"/>
    <mergeCell ref="O81:S81"/>
    <mergeCell ref="U81:W81"/>
    <mergeCell ref="Y81:AA81"/>
    <mergeCell ref="AB81:AC81"/>
    <mergeCell ref="B72:F72"/>
    <mergeCell ref="B73:F73"/>
    <mergeCell ref="B74:F74"/>
    <mergeCell ref="B75:F75"/>
    <mergeCell ref="B76:F76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77:F77"/>
    <mergeCell ref="G59:I59"/>
    <mergeCell ref="G60:I60"/>
    <mergeCell ref="G61:I61"/>
    <mergeCell ref="G62:I62"/>
    <mergeCell ref="G63:I63"/>
    <mergeCell ref="G64:I64"/>
    <mergeCell ref="G65:I65"/>
    <mergeCell ref="G66:I66"/>
    <mergeCell ref="G67:I67"/>
    <mergeCell ref="G68:I68"/>
    <mergeCell ref="G69:I69"/>
    <mergeCell ref="G70:I70"/>
    <mergeCell ref="G71:I71"/>
    <mergeCell ref="G72:I72"/>
    <mergeCell ref="G73:I73"/>
    <mergeCell ref="G74:I74"/>
    <mergeCell ref="G75:I75"/>
    <mergeCell ref="G76:I76"/>
    <mergeCell ref="G77:I77"/>
    <mergeCell ref="B68:F68"/>
    <mergeCell ref="B69:F69"/>
    <mergeCell ref="B70:F70"/>
    <mergeCell ref="B71:F71"/>
    <mergeCell ref="J72:N72"/>
    <mergeCell ref="J73:N73"/>
    <mergeCell ref="J74:N74"/>
    <mergeCell ref="J75:N75"/>
    <mergeCell ref="J76:N76"/>
    <mergeCell ref="J59:N59"/>
    <mergeCell ref="J60:N60"/>
    <mergeCell ref="J61:N61"/>
    <mergeCell ref="J62:N62"/>
    <mergeCell ref="J63:N63"/>
    <mergeCell ref="J64:N64"/>
    <mergeCell ref="J65:N65"/>
    <mergeCell ref="J66:N66"/>
    <mergeCell ref="J67:N67"/>
    <mergeCell ref="J77:N77"/>
    <mergeCell ref="O59:S59"/>
    <mergeCell ref="O60:S60"/>
    <mergeCell ref="O61:S61"/>
    <mergeCell ref="O62:S62"/>
    <mergeCell ref="O63:S63"/>
    <mergeCell ref="O64:S64"/>
    <mergeCell ref="O65:S65"/>
    <mergeCell ref="O66:S66"/>
    <mergeCell ref="O67:S67"/>
    <mergeCell ref="O68:S68"/>
    <mergeCell ref="O69:S69"/>
    <mergeCell ref="O70:S70"/>
    <mergeCell ref="O71:S71"/>
    <mergeCell ref="O72:S72"/>
    <mergeCell ref="O73:S73"/>
    <mergeCell ref="O74:S74"/>
    <mergeCell ref="O75:S75"/>
    <mergeCell ref="O76:S76"/>
    <mergeCell ref="O77:S77"/>
    <mergeCell ref="J68:N68"/>
    <mergeCell ref="J69:N69"/>
    <mergeCell ref="J70:N70"/>
    <mergeCell ref="J71:N71"/>
    <mergeCell ref="U72:W72"/>
    <mergeCell ref="U73:W73"/>
    <mergeCell ref="U74:W74"/>
    <mergeCell ref="U75:W75"/>
    <mergeCell ref="U76:W76"/>
    <mergeCell ref="U59:W59"/>
    <mergeCell ref="U60:W60"/>
    <mergeCell ref="U61:W61"/>
    <mergeCell ref="U62:W62"/>
    <mergeCell ref="U63:W63"/>
    <mergeCell ref="U64:W64"/>
    <mergeCell ref="U65:W65"/>
    <mergeCell ref="U66:W66"/>
    <mergeCell ref="U67:W67"/>
    <mergeCell ref="U77:W77"/>
    <mergeCell ref="Y59:AA59"/>
    <mergeCell ref="Y60:AA60"/>
    <mergeCell ref="Y61:AA61"/>
    <mergeCell ref="Y62:AA62"/>
    <mergeCell ref="Y63:AA63"/>
    <mergeCell ref="Y64:AA64"/>
    <mergeCell ref="Y65:AA65"/>
    <mergeCell ref="Y66:AA66"/>
    <mergeCell ref="Y67:AA67"/>
    <mergeCell ref="Y68:AA68"/>
    <mergeCell ref="Y69:AA69"/>
    <mergeCell ref="Y70:AA70"/>
    <mergeCell ref="Y71:AA71"/>
    <mergeCell ref="Y72:AA72"/>
    <mergeCell ref="Y73:AA73"/>
    <mergeCell ref="Y74:AA74"/>
    <mergeCell ref="Y75:AA75"/>
    <mergeCell ref="Y76:AA76"/>
    <mergeCell ref="Y77:AA77"/>
    <mergeCell ref="U68:W68"/>
    <mergeCell ref="U69:W69"/>
    <mergeCell ref="U70:W70"/>
    <mergeCell ref="U71:W71"/>
    <mergeCell ref="AB59:AC59"/>
    <mergeCell ref="AB60:AC60"/>
    <mergeCell ref="AB61:AC61"/>
    <mergeCell ref="AB62:AC62"/>
    <mergeCell ref="AB63:AC63"/>
    <mergeCell ref="AB64:AC64"/>
    <mergeCell ref="AB65:AC65"/>
    <mergeCell ref="AB66:AC66"/>
    <mergeCell ref="AB67:AC67"/>
    <mergeCell ref="AB77:AC77"/>
    <mergeCell ref="B33:F33"/>
    <mergeCell ref="G33:I33"/>
    <mergeCell ref="J33:N33"/>
    <mergeCell ref="O33:S33"/>
    <mergeCell ref="U33:W33"/>
    <mergeCell ref="Y33:AA33"/>
    <mergeCell ref="AB33:AC33"/>
    <mergeCell ref="B34:F34"/>
    <mergeCell ref="G34:I34"/>
    <mergeCell ref="J34:N34"/>
    <mergeCell ref="O34:S34"/>
    <mergeCell ref="U34:W34"/>
    <mergeCell ref="Y34:AA34"/>
    <mergeCell ref="AB34:AC34"/>
    <mergeCell ref="AB68:AC68"/>
    <mergeCell ref="AB69:AC69"/>
    <mergeCell ref="AB70:AC70"/>
    <mergeCell ref="AB71:AC71"/>
    <mergeCell ref="AB72:AC72"/>
    <mergeCell ref="AB73:AC73"/>
    <mergeCell ref="AB74:AC74"/>
    <mergeCell ref="AB75:AC75"/>
    <mergeCell ref="AB76:AC76"/>
  </mergeCells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53" fitToHeight="2" orientation="landscape" r:id="rId1"/>
  <headerFooter>
    <oddHeader>&amp;R&amp;"Geneva,Gras"&amp;14ID23</oddHeader>
    <oddFooter>&amp;R
Mis au format Excel par : www.impots-et-taxes.com</oddFooter>
  </headerFooter>
  <rowBreaks count="1" manualBreakCount="1">
    <brk id="43" min="1" max="28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Feuil14">
    <tabColor rgb="FFFFC000"/>
    <pageSetUpPr fitToPage="1"/>
  </sheetPr>
  <dimension ref="A1:AK77"/>
  <sheetViews>
    <sheetView showGridLines="0" showZeros="0" topLeftCell="B1" zoomScale="70" zoomScaleNormal="70" workbookViewId="0">
      <selection activeCell="U20" sqref="U20:W20"/>
    </sheetView>
  </sheetViews>
  <sheetFormatPr baseColWidth="10" defaultColWidth="11.5" defaultRowHeight="12" x14ac:dyDescent="0.15"/>
  <cols>
    <col min="1" max="1" width="0" style="475" hidden="1" customWidth="1"/>
    <col min="2" max="3" width="5" style="5" customWidth="1"/>
    <col min="4" max="4" width="14.83203125" style="5" customWidth="1"/>
    <col min="5" max="8" width="7.5" style="5" customWidth="1"/>
    <col min="9" max="9" width="5.33203125" style="5" customWidth="1"/>
    <col min="10" max="10" width="11.83203125" style="5" customWidth="1"/>
    <col min="11" max="13" width="5.5" style="5" customWidth="1"/>
    <col min="14" max="17" width="4.1640625" style="5" customWidth="1"/>
    <col min="18" max="19" width="4.6640625" style="5" customWidth="1"/>
    <col min="20" max="20" width="4.6640625" style="475" customWidth="1"/>
    <col min="21" max="21" width="4.6640625" style="5" customWidth="1"/>
    <col min="22" max="25" width="16.5" style="5" customWidth="1"/>
    <col min="26" max="26" width="4.5" style="5" customWidth="1"/>
    <col min="27" max="27" width="14.6640625" style="5" customWidth="1"/>
    <col min="28" max="28" width="13.1640625" style="5" customWidth="1"/>
    <col min="29" max="30" width="20" style="5" customWidth="1"/>
    <col min="31" max="31" width="14.1640625" style="5" customWidth="1"/>
    <col min="32" max="32" width="4.1640625" style="5" customWidth="1"/>
    <col min="33" max="33" width="1.83203125" style="5" customWidth="1"/>
    <col min="34" max="35" width="11.5" style="5"/>
    <col min="36" max="36" width="45.6640625" style="5" bestFit="1" customWidth="1"/>
    <col min="37" max="37" width="26.83203125" style="5" customWidth="1"/>
    <col min="38" max="16384" width="11.5" style="5"/>
  </cols>
  <sheetData>
    <row r="1" spans="1:37" s="301" customFormat="1" ht="22.5" customHeight="1" x14ac:dyDescent="0.2">
      <c r="A1" s="465"/>
      <c r="B1" s="655" t="s">
        <v>28</v>
      </c>
      <c r="C1" s="655"/>
      <c r="D1" s="655"/>
      <c r="E1" s="655"/>
      <c r="F1" s="655"/>
      <c r="G1" s="655"/>
      <c r="H1" s="655"/>
      <c r="I1" s="655"/>
      <c r="J1" s="655"/>
      <c r="K1" s="655"/>
      <c r="T1" s="465"/>
      <c r="AD1" s="302"/>
      <c r="AF1" s="270"/>
    </row>
    <row r="2" spans="1:37" s="303" customFormat="1" ht="31.5" customHeight="1" x14ac:dyDescent="0.15">
      <c r="A2" s="476"/>
      <c r="B2" s="654" t="s">
        <v>104</v>
      </c>
      <c r="C2" s="654"/>
      <c r="D2" s="654"/>
      <c r="E2" s="654"/>
      <c r="F2" s="654"/>
      <c r="G2" s="654"/>
      <c r="H2" s="654"/>
      <c r="I2" s="654"/>
      <c r="J2" s="654"/>
      <c r="K2" s="654"/>
      <c r="L2" s="270"/>
      <c r="M2" s="270"/>
      <c r="N2" s="271" t="s">
        <v>237</v>
      </c>
      <c r="P2" s="270"/>
      <c r="Q2" s="270"/>
      <c r="R2" s="270"/>
      <c r="S2" s="270"/>
      <c r="T2" s="415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G2" s="270"/>
      <c r="AH2" s="270"/>
    </row>
    <row r="3" spans="1:37" s="303" customFormat="1" ht="31.5" customHeight="1" x14ac:dyDescent="0.15">
      <c r="A3" s="476"/>
      <c r="B3" s="654" t="s">
        <v>159</v>
      </c>
      <c r="C3" s="654"/>
      <c r="D3" s="654"/>
      <c r="E3" s="654"/>
      <c r="F3" s="654"/>
      <c r="G3" s="654"/>
      <c r="H3" s="654"/>
      <c r="I3" s="654"/>
      <c r="J3" s="654"/>
      <c r="K3" s="654"/>
      <c r="L3" s="270"/>
      <c r="M3" s="270"/>
      <c r="N3" s="271"/>
      <c r="P3" s="270"/>
      <c r="Q3" s="270"/>
      <c r="R3" s="271" t="s">
        <v>236</v>
      </c>
      <c r="S3" s="270"/>
      <c r="T3" s="415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G3" s="270"/>
      <c r="AH3" s="270"/>
    </row>
    <row r="4" spans="1:37" s="303" customFormat="1" ht="24" customHeight="1" x14ac:dyDescent="0.15">
      <c r="A4" s="476"/>
      <c r="B4" s="656" t="s">
        <v>218</v>
      </c>
      <c r="C4" s="656"/>
      <c r="D4" s="656"/>
      <c r="E4" s="656"/>
      <c r="F4" s="656"/>
      <c r="G4" s="656"/>
      <c r="H4" s="656"/>
      <c r="I4" s="656"/>
      <c r="J4" s="656"/>
      <c r="K4" s="656"/>
      <c r="L4" s="270"/>
      <c r="M4" s="270"/>
      <c r="N4" s="270"/>
      <c r="O4" s="270"/>
      <c r="P4" s="270"/>
      <c r="Q4" s="270"/>
      <c r="R4" s="270"/>
      <c r="S4" s="270"/>
      <c r="T4" s="415"/>
      <c r="U4" s="304" t="s">
        <v>30</v>
      </c>
      <c r="V4" s="305"/>
      <c r="W4" s="275">
        <f>'ID21-P1'!U3</f>
        <v>0</v>
      </c>
      <c r="X4" s="304" t="s">
        <v>221</v>
      </c>
      <c r="Y4" s="284"/>
      <c r="AA4" s="304"/>
      <c r="AB4" s="304"/>
      <c r="AC4" s="304"/>
      <c r="AD4" s="305"/>
      <c r="AE4" s="270"/>
      <c r="AF4" s="270"/>
      <c r="AG4" s="270"/>
      <c r="AH4" s="270"/>
    </row>
    <row r="5" spans="1:37" s="303" customFormat="1" ht="24" customHeight="1" x14ac:dyDescent="0.2">
      <c r="A5" s="476"/>
      <c r="B5" s="737" t="s">
        <v>33</v>
      </c>
      <c r="C5" s="737"/>
      <c r="D5" s="737"/>
      <c r="E5" s="737"/>
      <c r="F5" s="737"/>
      <c r="G5" s="737"/>
      <c r="H5" s="737"/>
      <c r="I5" s="737"/>
      <c r="J5" s="737"/>
      <c r="K5" s="737"/>
      <c r="L5" s="270"/>
      <c r="M5" s="270"/>
      <c r="O5" s="280"/>
      <c r="P5" s="281"/>
      <c r="Q5" s="270"/>
      <c r="R5" s="270"/>
      <c r="S5" s="270"/>
      <c r="T5" s="466"/>
      <c r="W5" s="282" t="s">
        <v>170</v>
      </c>
      <c r="Y5" s="283"/>
      <c r="Z5" s="284"/>
      <c r="AA5" s="285"/>
      <c r="AB5" s="285"/>
      <c r="AC5" s="270"/>
      <c r="AD5" s="270"/>
      <c r="AE5" s="286"/>
      <c r="AF5" s="270"/>
      <c r="AG5" s="270"/>
      <c r="AJ5" s="306" t="s">
        <v>245</v>
      </c>
      <c r="AK5" s="307"/>
    </row>
    <row r="6" spans="1:37" s="301" customFormat="1" ht="18" customHeight="1" x14ac:dyDescent="0.2">
      <c r="A6" s="465"/>
      <c r="B6" s="642" t="s">
        <v>34</v>
      </c>
      <c r="C6" s="642"/>
      <c r="D6" s="642"/>
      <c r="E6" s="642"/>
      <c r="F6" s="642"/>
      <c r="G6" s="642"/>
      <c r="H6" s="642"/>
      <c r="I6" s="642"/>
      <c r="J6" s="642"/>
      <c r="K6" s="642"/>
      <c r="L6" s="277"/>
      <c r="M6" s="277"/>
      <c r="O6" s="277"/>
      <c r="P6" s="287"/>
      <c r="Q6" s="277"/>
      <c r="R6" s="277"/>
      <c r="S6" s="277"/>
      <c r="T6" s="416"/>
      <c r="U6" s="277"/>
      <c r="V6" s="277"/>
      <c r="W6" s="288"/>
      <c r="X6" s="283"/>
      <c r="Y6" s="288"/>
      <c r="Z6" s="288"/>
      <c r="AA6" s="288"/>
      <c r="AB6" s="288"/>
      <c r="AC6" s="277"/>
      <c r="AD6" s="277"/>
      <c r="AE6" s="288"/>
      <c r="AF6" s="277"/>
      <c r="AG6" s="277"/>
      <c r="AJ6" s="332" t="s">
        <v>254</v>
      </c>
      <c r="AK6" s="309">
        <f>SUM(K17:N37,Z17:AA37,K43:N77,Z43:AA77)*20%</f>
        <v>0</v>
      </c>
    </row>
    <row r="7" spans="1:37" s="301" customFormat="1" ht="23.25" customHeight="1" x14ac:dyDescent="0.2">
      <c r="A7" s="465"/>
      <c r="B7" s="289"/>
      <c r="C7" s="642"/>
      <c r="D7" s="642"/>
      <c r="E7" s="642"/>
      <c r="F7" s="642"/>
      <c r="G7" s="642"/>
      <c r="H7" s="642"/>
      <c r="I7" s="642"/>
      <c r="J7" s="277"/>
      <c r="K7" s="290"/>
      <c r="L7" s="290" t="s">
        <v>35</v>
      </c>
      <c r="M7" s="277"/>
      <c r="N7" s="287"/>
      <c r="O7" s="277"/>
      <c r="P7" s="277"/>
      <c r="Q7" s="277"/>
      <c r="R7" s="277"/>
      <c r="S7" s="277"/>
      <c r="T7" s="416"/>
      <c r="W7" s="288"/>
      <c r="X7" s="291">
        <f>paramètres!B12</f>
        <v>0</v>
      </c>
      <c r="Y7" s="288"/>
      <c r="Z7" s="288"/>
      <c r="AA7" s="288"/>
      <c r="AB7" s="288"/>
      <c r="AC7" s="277"/>
      <c r="AD7" s="277"/>
      <c r="AE7" s="288"/>
      <c r="AF7" s="277"/>
      <c r="AG7" s="277"/>
      <c r="AJ7" s="333" t="s">
        <v>253</v>
      </c>
      <c r="AK7" s="311">
        <f>SUM(O17:S37,AB17:AC37,O43:S77,AB43:AC77)</f>
        <v>0</v>
      </c>
    </row>
    <row r="8" spans="1:37" s="301" customFormat="1" ht="18" customHeight="1" x14ac:dyDescent="0.2">
      <c r="A8" s="465"/>
      <c r="B8" s="312"/>
      <c r="C8" s="312"/>
      <c r="D8" s="313"/>
      <c r="E8" s="313"/>
      <c r="F8" s="313"/>
      <c r="G8" s="313"/>
      <c r="H8" s="313"/>
      <c r="I8" s="313"/>
      <c r="J8" s="314"/>
      <c r="L8" s="290" t="s">
        <v>20</v>
      </c>
      <c r="M8" s="270"/>
      <c r="N8" s="292" t="str">
        <f>'ID21-P1'!L7</f>
        <v/>
      </c>
      <c r="O8" s="292" t="str">
        <f>'ID21-P1'!M7</f>
        <v/>
      </c>
      <c r="P8" s="292" t="str">
        <f>'ID21-P1'!N7</f>
        <v/>
      </c>
      <c r="Q8" s="292" t="str">
        <f>'ID21-P1'!O7</f>
        <v/>
      </c>
      <c r="R8" s="292" t="str">
        <f>'ID21-P1'!P7</f>
        <v/>
      </c>
      <c r="S8" s="292" t="str">
        <f>'ID21-P1'!Q7</f>
        <v/>
      </c>
      <c r="T8" s="415"/>
      <c r="U8" s="316" t="str">
        <f>'ID21-P1'!S7</f>
        <v/>
      </c>
      <c r="W8" s="283"/>
      <c r="X8" s="288"/>
      <c r="Y8" s="288"/>
      <c r="Z8" s="288"/>
      <c r="AA8" s="288"/>
      <c r="AB8" s="288"/>
      <c r="AC8" s="277"/>
      <c r="AD8" s="277"/>
      <c r="AE8" s="288"/>
      <c r="AF8" s="277"/>
      <c r="AG8" s="277"/>
      <c r="AJ8" s="317" t="s">
        <v>248</v>
      </c>
      <c r="AK8" s="318">
        <f>AK6-AK7</f>
        <v>0</v>
      </c>
    </row>
    <row r="9" spans="1:37" s="301" customFormat="1" ht="18" customHeight="1" x14ac:dyDescent="0.2">
      <c r="A9" s="465"/>
      <c r="B9" s="319"/>
      <c r="C9" s="319"/>
      <c r="D9" s="313"/>
      <c r="E9" s="313"/>
      <c r="F9" s="313"/>
      <c r="G9" s="313"/>
      <c r="H9" s="313"/>
      <c r="I9" s="313"/>
      <c r="J9" s="320"/>
      <c r="L9" s="277"/>
      <c r="M9" s="277"/>
      <c r="N9" s="277"/>
      <c r="O9" s="277"/>
      <c r="P9" s="277"/>
      <c r="Q9" s="277"/>
      <c r="R9" s="277"/>
      <c r="S9" s="277"/>
      <c r="T9" s="416"/>
      <c r="U9" s="277"/>
      <c r="V9" s="277"/>
      <c r="W9" s="288"/>
      <c r="X9" s="295"/>
      <c r="Y9" s="286"/>
      <c r="Z9" s="295"/>
      <c r="AA9" s="286"/>
      <c r="AB9" s="286"/>
      <c r="AC9" s="277"/>
      <c r="AD9" s="277"/>
      <c r="AE9" s="288"/>
      <c r="AF9" s="277"/>
      <c r="AG9" s="277"/>
      <c r="AJ9" s="321"/>
      <c r="AK9" s="322" t="str">
        <f>IF(AK8&lt;&gt;0,"Vérifiez vos données !!!","Ok")</f>
        <v>Ok</v>
      </c>
    </row>
    <row r="10" spans="1:37" s="301" customFormat="1" ht="18" customHeight="1" x14ac:dyDescent="0.15">
      <c r="A10" s="465"/>
      <c r="B10" s="319"/>
      <c r="C10" s="319"/>
      <c r="D10" s="323"/>
      <c r="E10" s="323"/>
      <c r="F10" s="323"/>
      <c r="G10" s="313"/>
      <c r="H10" s="313"/>
      <c r="I10" s="313"/>
      <c r="J10" s="320"/>
      <c r="L10" s="299"/>
      <c r="M10" s="277"/>
      <c r="N10" s="277"/>
      <c r="O10" s="277"/>
      <c r="P10" s="277"/>
      <c r="Q10" s="277"/>
      <c r="R10" s="277"/>
      <c r="S10" s="277"/>
      <c r="T10" s="416"/>
      <c r="U10" s="300" t="s">
        <v>295</v>
      </c>
      <c r="V10" s="646">
        <v>42855</v>
      </c>
      <c r="W10" s="646"/>
      <c r="X10" s="373" t="str">
        <f>paramètres!$B$20+1&amp;"."</f>
        <v>1.</v>
      </c>
      <c r="Y10" s="286"/>
      <c r="Z10" s="295"/>
      <c r="AA10" s="286"/>
      <c r="AB10" s="286"/>
      <c r="AC10" s="277"/>
      <c r="AE10" s="288"/>
      <c r="AF10" s="277"/>
      <c r="AG10" s="277"/>
    </row>
    <row r="11" spans="1:37" s="301" customFormat="1" ht="18" customHeight="1" x14ac:dyDescent="0.15">
      <c r="A11" s="465"/>
      <c r="K11" s="325"/>
      <c r="L11" s="325"/>
      <c r="T11" s="465"/>
    </row>
    <row r="12" spans="1:37" s="277" customFormat="1" ht="21" customHeight="1" x14ac:dyDescent="0.15">
      <c r="A12" s="416"/>
      <c r="B12" s="326" t="s">
        <v>224</v>
      </c>
      <c r="C12" s="327"/>
      <c r="D12" s="327"/>
      <c r="E12" s="327"/>
      <c r="F12" s="327"/>
      <c r="G12" s="288"/>
      <c r="H12" s="288"/>
      <c r="I12" s="328"/>
      <c r="J12" s="327"/>
      <c r="K12" s="327"/>
      <c r="L12" s="327"/>
      <c r="M12" s="288"/>
      <c r="N12" s="288"/>
      <c r="O12" s="288"/>
      <c r="P12" s="288"/>
      <c r="Q12" s="288"/>
      <c r="R12" s="288"/>
      <c r="S12" s="288"/>
      <c r="T12" s="422"/>
      <c r="U12" s="288"/>
    </row>
    <row r="13" spans="1:37" s="277" customFormat="1" ht="9" customHeight="1" x14ac:dyDescent="0.15">
      <c r="A13" s="416"/>
      <c r="B13" s="326"/>
      <c r="C13" s="327"/>
      <c r="D13" s="327"/>
      <c r="E13" s="327"/>
      <c r="F13" s="327"/>
      <c r="G13" s="288"/>
      <c r="H13" s="288"/>
      <c r="I13" s="328"/>
      <c r="J13" s="327"/>
      <c r="K13" s="327"/>
      <c r="L13" s="327"/>
      <c r="M13" s="288"/>
      <c r="N13" s="288"/>
      <c r="O13" s="288"/>
      <c r="P13" s="288"/>
      <c r="Q13" s="288"/>
      <c r="R13" s="288"/>
      <c r="S13" s="288"/>
      <c r="T13" s="422"/>
      <c r="U13" s="288"/>
    </row>
    <row r="14" spans="1:37" s="288" customFormat="1" ht="24.75" customHeight="1" x14ac:dyDescent="0.15">
      <c r="A14" s="422"/>
      <c r="B14" s="284" t="s">
        <v>235</v>
      </c>
      <c r="C14" s="329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84"/>
      <c r="T14" s="467"/>
      <c r="U14" s="284" t="s">
        <v>234</v>
      </c>
      <c r="V14" s="330"/>
      <c r="W14" s="284"/>
      <c r="X14" s="284"/>
      <c r="Y14" s="284"/>
      <c r="Z14" s="284"/>
      <c r="AA14" s="331"/>
      <c r="AB14" s="331"/>
      <c r="AC14" s="331"/>
      <c r="AD14" s="331"/>
    </row>
    <row r="15" spans="1:37" s="216" customFormat="1" ht="13.5" customHeight="1" thickBot="1" x14ac:dyDescent="0.2">
      <c r="A15" s="480"/>
      <c r="B15" s="773"/>
      <c r="C15" s="773"/>
      <c r="D15" s="773"/>
      <c r="E15" s="773"/>
      <c r="F15" s="773"/>
      <c r="G15" s="772"/>
      <c r="H15" s="772"/>
      <c r="I15" s="772"/>
      <c r="J15" s="772"/>
      <c r="K15" s="772"/>
      <c r="L15" s="772"/>
      <c r="M15" s="772"/>
      <c r="N15" s="772"/>
      <c r="O15" s="772"/>
      <c r="P15" s="772"/>
      <c r="Q15" s="772"/>
      <c r="R15" s="772"/>
      <c r="S15" s="772"/>
      <c r="T15" s="478"/>
      <c r="U15" s="220"/>
      <c r="V15" s="220"/>
      <c r="W15" s="220"/>
      <c r="X15" s="220"/>
      <c r="Y15" s="221"/>
      <c r="AA15" s="222"/>
      <c r="AB15" s="222"/>
      <c r="AC15" s="222"/>
      <c r="AD15" s="222"/>
    </row>
    <row r="16" spans="1:37" s="225" customFormat="1" ht="54.75" customHeight="1" x14ac:dyDescent="0.15">
      <c r="A16" s="481"/>
      <c r="B16" s="783" t="s">
        <v>228</v>
      </c>
      <c r="C16" s="781"/>
      <c r="D16" s="781"/>
      <c r="E16" s="781"/>
      <c r="F16" s="782"/>
      <c r="G16" s="780" t="s">
        <v>238</v>
      </c>
      <c r="H16" s="781"/>
      <c r="I16" s="781"/>
      <c r="J16" s="782"/>
      <c r="K16" s="780" t="s">
        <v>239</v>
      </c>
      <c r="L16" s="781"/>
      <c r="M16" s="781"/>
      <c r="N16" s="782"/>
      <c r="O16" s="778" t="s">
        <v>240</v>
      </c>
      <c r="P16" s="778"/>
      <c r="Q16" s="778"/>
      <c r="R16" s="778"/>
      <c r="S16" s="779"/>
      <c r="T16" s="479"/>
      <c r="U16" s="784" t="s">
        <v>228</v>
      </c>
      <c r="V16" s="778"/>
      <c r="W16" s="778"/>
      <c r="X16" s="780" t="s">
        <v>238</v>
      </c>
      <c r="Y16" s="782"/>
      <c r="Z16" s="780" t="s">
        <v>239</v>
      </c>
      <c r="AA16" s="782"/>
      <c r="AB16" s="778" t="s">
        <v>240</v>
      </c>
      <c r="AC16" s="779"/>
      <c r="AD16" s="224"/>
    </row>
    <row r="17" spans="1:30" s="133" customFormat="1" ht="27" customHeight="1" x14ac:dyDescent="0.15">
      <c r="A17" s="470" t="s">
        <v>722</v>
      </c>
      <c r="B17" s="749" t="str">
        <f>IFERROR(VLOOKUP(A17,source_honoraires!$B$10:$X$351,source_honoraires!$F$9,FALSE),"")</f>
        <v/>
      </c>
      <c r="C17" s="750"/>
      <c r="D17" s="750"/>
      <c r="E17" s="750"/>
      <c r="F17" s="750"/>
      <c r="G17" s="777" t="str">
        <f>IFERROR(VLOOKUP(A17,source_honoraires!$B$10:$X$351,source_honoraires!$L$9,FALSE)&amp;"/"&amp;VLOOKUP(A17,source_honoraires!$B$10:$X$351,source_honoraires!$M$9,FALSE)&amp;"/"&amp;VLOOKUP(A17,source_honoraires!$B$10:$X$351,source_honoraires!$N$9,FALSE),"")</f>
        <v/>
      </c>
      <c r="H17" s="775"/>
      <c r="I17" s="775"/>
      <c r="J17" s="776"/>
      <c r="K17" s="769">
        <f>IFERROR(VLOOKUP(A17,source_honoraires!$B$10:$X$351,source_honoraires!$X$9,FALSE),0)</f>
        <v>0</v>
      </c>
      <c r="L17" s="770"/>
      <c r="M17" s="770"/>
      <c r="N17" s="771"/>
      <c r="O17" s="767">
        <f>IFERROR(VLOOKUP(A17,source_honoraires!$B$10:$X$351,source_honoraires!$W$9,FALSE),0)</f>
        <v>0</v>
      </c>
      <c r="P17" s="767"/>
      <c r="Q17" s="767"/>
      <c r="R17" s="767"/>
      <c r="S17" s="768"/>
      <c r="T17" s="470" t="s">
        <v>743</v>
      </c>
      <c r="U17" s="774" t="str">
        <f>IFERROR(VLOOKUP(T17,source_honoraires!$B$10:$X$351,source_honoraires!$F$9,FALSE),"")</f>
        <v/>
      </c>
      <c r="V17" s="775"/>
      <c r="W17" s="776"/>
      <c r="X17" s="777" t="str">
        <f>IFERROR(VLOOKUP(T17,source_honoraires!$B$10:$X$351,source_honoraires!$L$9,FALSE)&amp;"/"&amp;VLOOKUP(T17,source_honoraires!$B$10:$X$351,source_honoraires!$M$9,FALSE)&amp;"/"&amp;VLOOKUP(T17,source_honoraires!$B$10:$X$351,source_honoraires!$N$9,FALSE),"")</f>
        <v/>
      </c>
      <c r="Y17" s="776"/>
      <c r="Z17" s="769" t="str">
        <f>IFERROR(VLOOKUP(T17,source_honoraires!$B$10:$X$351,source_honoraires!$X$9,FALSE),"")</f>
        <v/>
      </c>
      <c r="AA17" s="771"/>
      <c r="AB17" s="769">
        <f>IFERROR(VLOOKUP(T17,source_honoraires!$B$10:$X$351,source_honoraires!$W$9,FALSE),0)</f>
        <v>0</v>
      </c>
      <c r="AC17" s="785"/>
      <c r="AD17" s="142"/>
    </row>
    <row r="18" spans="1:30" s="37" customFormat="1" ht="27" customHeight="1" x14ac:dyDescent="0.15">
      <c r="A18" s="470" t="s">
        <v>723</v>
      </c>
      <c r="B18" s="749" t="str">
        <f>IFERROR(VLOOKUP(A18,source_honoraires!$B$10:$X$351,source_honoraires!$F$9,FALSE),"")</f>
        <v/>
      </c>
      <c r="C18" s="750"/>
      <c r="D18" s="750"/>
      <c r="E18" s="750"/>
      <c r="F18" s="750"/>
      <c r="G18" s="777" t="str">
        <f>IFERROR(VLOOKUP(A18,source_honoraires!$B$10:$X$351,source_honoraires!$L$9,FALSE)&amp;"/"&amp;VLOOKUP(A18,source_honoraires!$B$10:$X$351,source_honoraires!$M$9,FALSE)&amp;"/"&amp;VLOOKUP(A18,source_honoraires!$B$10:$X$351,source_honoraires!$N$9,FALSE),"")</f>
        <v/>
      </c>
      <c r="H18" s="775"/>
      <c r="I18" s="775"/>
      <c r="J18" s="776"/>
      <c r="K18" s="769">
        <f>IFERROR(VLOOKUP(A18,source_honoraires!$B$10:$X$351,source_honoraires!$X$9,FALSE),0)</f>
        <v>0</v>
      </c>
      <c r="L18" s="770"/>
      <c r="M18" s="770"/>
      <c r="N18" s="771"/>
      <c r="O18" s="767">
        <f>IFERROR(VLOOKUP(A18,source_honoraires!$B$10:$X$351,source_honoraires!$W$9,FALSE),0)</f>
        <v>0</v>
      </c>
      <c r="P18" s="767"/>
      <c r="Q18" s="767"/>
      <c r="R18" s="767"/>
      <c r="S18" s="768"/>
      <c r="T18" s="470" t="s">
        <v>744</v>
      </c>
      <c r="U18" s="774" t="str">
        <f>IFERROR(VLOOKUP(T18,source_honoraires!$B$10:$X$351,source_honoraires!$F$9,FALSE),"")</f>
        <v/>
      </c>
      <c r="V18" s="775"/>
      <c r="W18" s="776"/>
      <c r="X18" s="777" t="str">
        <f>IFERROR(VLOOKUP(T18,source_honoraires!$B$10:$X$351,source_honoraires!$L$9,FALSE)&amp;"/"&amp;VLOOKUP(T18,source_honoraires!$B$10:$X$351,source_honoraires!$M$9,FALSE)&amp;"/"&amp;VLOOKUP(T18,source_honoraires!$B$10:$X$351,source_honoraires!$N$9,FALSE),"")</f>
        <v/>
      </c>
      <c r="Y18" s="776"/>
      <c r="Z18" s="769" t="str">
        <f>IFERROR(VLOOKUP(T18,source_honoraires!$B$10:$X$351,source_honoraires!$X$9,FALSE),"")</f>
        <v/>
      </c>
      <c r="AA18" s="771"/>
      <c r="AB18" s="769">
        <f>IFERROR(VLOOKUP(T18,source_honoraires!$B$10:$X$351,source_honoraires!$W$9,FALSE),0)</f>
        <v>0</v>
      </c>
      <c r="AC18" s="785"/>
      <c r="AD18" s="142"/>
    </row>
    <row r="19" spans="1:30" s="37" customFormat="1" ht="27" customHeight="1" x14ac:dyDescent="0.15">
      <c r="A19" s="470" t="s">
        <v>724</v>
      </c>
      <c r="B19" s="749" t="str">
        <f>IFERROR(VLOOKUP(A19,source_honoraires!$B$10:$X$351,source_honoraires!$F$9,FALSE),"")</f>
        <v/>
      </c>
      <c r="C19" s="750"/>
      <c r="D19" s="750"/>
      <c r="E19" s="750"/>
      <c r="F19" s="750"/>
      <c r="G19" s="777" t="str">
        <f>IFERROR(VLOOKUP(A19,source_honoraires!$B$10:$X$351,source_honoraires!$L$9,FALSE)&amp;"/"&amp;VLOOKUP(A19,source_honoraires!$B$10:$X$351,source_honoraires!$M$9,FALSE)&amp;"/"&amp;VLOOKUP(A19,source_honoraires!$B$10:$X$351,source_honoraires!$N$9,FALSE),"")</f>
        <v/>
      </c>
      <c r="H19" s="775"/>
      <c r="I19" s="775"/>
      <c r="J19" s="776"/>
      <c r="K19" s="769">
        <f>IFERROR(VLOOKUP(A19,source_honoraires!$B$10:$X$351,source_honoraires!$X$9,FALSE),0)</f>
        <v>0</v>
      </c>
      <c r="L19" s="770"/>
      <c r="M19" s="770"/>
      <c r="N19" s="771"/>
      <c r="O19" s="767">
        <f>IFERROR(VLOOKUP(A19,source_honoraires!$B$10:$X$351,source_honoraires!$W$9,FALSE),0)</f>
        <v>0</v>
      </c>
      <c r="P19" s="767"/>
      <c r="Q19" s="767"/>
      <c r="R19" s="767"/>
      <c r="S19" s="768"/>
      <c r="T19" s="470" t="s">
        <v>745</v>
      </c>
      <c r="U19" s="774" t="str">
        <f>IFERROR(VLOOKUP(T19,source_honoraires!$B$10:$X$351,source_honoraires!$F$9,FALSE),"")</f>
        <v/>
      </c>
      <c r="V19" s="775"/>
      <c r="W19" s="776"/>
      <c r="X19" s="777" t="str">
        <f>IFERROR(VLOOKUP(T19,source_honoraires!$B$10:$X$351,source_honoraires!$L$9,FALSE)&amp;"/"&amp;VLOOKUP(T19,source_honoraires!$B$10:$X$351,source_honoraires!$M$9,FALSE)&amp;"/"&amp;VLOOKUP(T19,source_honoraires!$B$10:$X$351,source_honoraires!$N$9,FALSE),"")</f>
        <v/>
      </c>
      <c r="Y19" s="776"/>
      <c r="Z19" s="769" t="str">
        <f>IFERROR(VLOOKUP(T19,source_honoraires!$B$10:$X$351,source_honoraires!$X$9,FALSE),"")</f>
        <v/>
      </c>
      <c r="AA19" s="771"/>
      <c r="AB19" s="769">
        <f>IFERROR(VLOOKUP(T19,source_honoraires!$B$10:$X$351,source_honoraires!$W$9,FALSE),0)</f>
        <v>0</v>
      </c>
      <c r="AC19" s="785"/>
      <c r="AD19" s="143"/>
    </row>
    <row r="20" spans="1:30" s="37" customFormat="1" ht="27" customHeight="1" x14ac:dyDescent="0.15">
      <c r="A20" s="470" t="s">
        <v>725</v>
      </c>
      <c r="B20" s="749" t="str">
        <f>IFERROR(VLOOKUP(A20,source_honoraires!$B$10:$X$351,source_honoraires!$F$9,FALSE),"")</f>
        <v/>
      </c>
      <c r="C20" s="750"/>
      <c r="D20" s="750"/>
      <c r="E20" s="750"/>
      <c r="F20" s="750"/>
      <c r="G20" s="777" t="str">
        <f>IFERROR(VLOOKUP(A20,source_honoraires!$B$10:$X$351,source_honoraires!$L$9,FALSE)&amp;"/"&amp;VLOOKUP(A20,source_honoraires!$B$10:$X$351,source_honoraires!$M$9,FALSE)&amp;"/"&amp;VLOOKUP(A20,source_honoraires!$B$10:$X$351,source_honoraires!$N$9,FALSE),"")</f>
        <v/>
      </c>
      <c r="H20" s="775"/>
      <c r="I20" s="775"/>
      <c r="J20" s="776"/>
      <c r="K20" s="769">
        <f>IFERROR(VLOOKUP(A20,source_honoraires!$B$10:$X$351,source_honoraires!$X$9,FALSE),0)</f>
        <v>0</v>
      </c>
      <c r="L20" s="770"/>
      <c r="M20" s="770"/>
      <c r="N20" s="771"/>
      <c r="O20" s="767">
        <f>IFERROR(VLOOKUP(A20,source_honoraires!$B$10:$X$351,source_honoraires!$W$9,FALSE),0)</f>
        <v>0</v>
      </c>
      <c r="P20" s="767"/>
      <c r="Q20" s="767"/>
      <c r="R20" s="767"/>
      <c r="S20" s="768"/>
      <c r="T20" s="470" t="s">
        <v>746</v>
      </c>
      <c r="U20" s="774" t="str">
        <f>IFERROR(VLOOKUP(T20,source_honoraires!$B$10:$X$351,source_honoraires!$F$9,FALSE),"")</f>
        <v/>
      </c>
      <c r="V20" s="775"/>
      <c r="W20" s="776"/>
      <c r="X20" s="777" t="str">
        <f>IFERROR(VLOOKUP(T20,source_honoraires!$B$10:$X$351,source_honoraires!$L$9,FALSE)&amp;"/"&amp;VLOOKUP(T20,source_honoraires!$B$10:$X$351,source_honoraires!$M$9,FALSE)&amp;"/"&amp;VLOOKUP(T20,source_honoraires!$B$10:$X$351,source_honoraires!$N$9,FALSE),"")</f>
        <v/>
      </c>
      <c r="Y20" s="776"/>
      <c r="Z20" s="769" t="str">
        <f>IFERROR(VLOOKUP(T20,source_honoraires!$B$10:$X$351,source_honoraires!$X$9,FALSE),"")</f>
        <v/>
      </c>
      <c r="AA20" s="771"/>
      <c r="AB20" s="769">
        <f>IFERROR(VLOOKUP(T20,source_honoraires!$B$10:$X$351,source_honoraires!$W$9,FALSE),0)</f>
        <v>0</v>
      </c>
      <c r="AC20" s="785"/>
      <c r="AD20" s="143"/>
    </row>
    <row r="21" spans="1:30" s="37" customFormat="1" ht="27" customHeight="1" x14ac:dyDescent="0.15">
      <c r="A21" s="470" t="s">
        <v>726</v>
      </c>
      <c r="B21" s="749" t="str">
        <f>IFERROR(VLOOKUP(A21,source_honoraires!$B$10:$X$351,source_honoraires!$F$9,FALSE),"")</f>
        <v/>
      </c>
      <c r="C21" s="750"/>
      <c r="D21" s="750"/>
      <c r="E21" s="750"/>
      <c r="F21" s="750"/>
      <c r="G21" s="777" t="str">
        <f>IFERROR(VLOOKUP(A21,source_honoraires!$B$10:$X$351,source_honoraires!$L$9,FALSE)&amp;"/"&amp;VLOOKUP(A21,source_honoraires!$B$10:$X$351,source_honoraires!$M$9,FALSE)&amp;"/"&amp;VLOOKUP(A21,source_honoraires!$B$10:$X$351,source_honoraires!$N$9,FALSE),"")</f>
        <v/>
      </c>
      <c r="H21" s="775"/>
      <c r="I21" s="775"/>
      <c r="J21" s="776"/>
      <c r="K21" s="769">
        <f>IFERROR(VLOOKUP(A21,source_honoraires!$B$10:$X$351,source_honoraires!$X$9,FALSE),0)</f>
        <v>0</v>
      </c>
      <c r="L21" s="770"/>
      <c r="M21" s="770"/>
      <c r="N21" s="771"/>
      <c r="O21" s="767">
        <f>IFERROR(VLOOKUP(A21,source_honoraires!$B$10:$X$351,source_honoraires!$W$9,FALSE),0)</f>
        <v>0</v>
      </c>
      <c r="P21" s="767"/>
      <c r="Q21" s="767"/>
      <c r="R21" s="767"/>
      <c r="S21" s="768"/>
      <c r="T21" s="470" t="s">
        <v>747</v>
      </c>
      <c r="U21" s="774" t="str">
        <f>IFERROR(VLOOKUP(T21,source_honoraires!$B$10:$X$351,source_honoraires!$F$9,FALSE),"")</f>
        <v/>
      </c>
      <c r="V21" s="775"/>
      <c r="W21" s="776"/>
      <c r="X21" s="777" t="str">
        <f>IFERROR(VLOOKUP(T21,source_honoraires!$B$10:$X$351,source_honoraires!$L$9,FALSE)&amp;"/"&amp;VLOOKUP(T21,source_honoraires!$B$10:$X$351,source_honoraires!$M$9,FALSE)&amp;"/"&amp;VLOOKUP(T21,source_honoraires!$B$10:$X$351,source_honoraires!$N$9,FALSE),"")</f>
        <v/>
      </c>
      <c r="Y21" s="776"/>
      <c r="Z21" s="769" t="str">
        <f>IFERROR(VLOOKUP(T21,source_honoraires!$B$10:$X$351,source_honoraires!$X$9,FALSE),"")</f>
        <v/>
      </c>
      <c r="AA21" s="771"/>
      <c r="AB21" s="769">
        <f>IFERROR(VLOOKUP(T21,source_honoraires!$B$10:$X$351,source_honoraires!$W$9,FALSE),0)</f>
        <v>0</v>
      </c>
      <c r="AC21" s="785"/>
      <c r="AD21" s="143"/>
    </row>
    <row r="22" spans="1:30" s="37" customFormat="1" ht="27" customHeight="1" x14ac:dyDescent="0.15">
      <c r="A22" s="470" t="s">
        <v>727</v>
      </c>
      <c r="B22" s="749" t="str">
        <f>IFERROR(VLOOKUP(A22,source_honoraires!$B$10:$X$351,source_honoraires!$F$9,FALSE),"")</f>
        <v/>
      </c>
      <c r="C22" s="750"/>
      <c r="D22" s="750"/>
      <c r="E22" s="750"/>
      <c r="F22" s="750"/>
      <c r="G22" s="777" t="str">
        <f>IFERROR(VLOOKUP(A22,source_honoraires!$B$10:$X$351,source_honoraires!$L$9,FALSE)&amp;"/"&amp;VLOOKUP(A22,source_honoraires!$B$10:$X$351,source_honoraires!$M$9,FALSE)&amp;"/"&amp;VLOOKUP(A22,source_honoraires!$B$10:$X$351,source_honoraires!$N$9,FALSE),"")</f>
        <v/>
      </c>
      <c r="H22" s="775"/>
      <c r="I22" s="775"/>
      <c r="J22" s="776"/>
      <c r="K22" s="769">
        <f>IFERROR(VLOOKUP(A22,source_honoraires!$B$10:$X$351,source_honoraires!$X$9,FALSE),0)</f>
        <v>0</v>
      </c>
      <c r="L22" s="770"/>
      <c r="M22" s="770"/>
      <c r="N22" s="771"/>
      <c r="O22" s="767">
        <f>IFERROR(VLOOKUP(A22,source_honoraires!$B$10:$X$351,source_honoraires!$W$9,FALSE),0)</f>
        <v>0</v>
      </c>
      <c r="P22" s="767"/>
      <c r="Q22" s="767"/>
      <c r="R22" s="767"/>
      <c r="S22" s="768"/>
      <c r="T22" s="470" t="s">
        <v>748</v>
      </c>
      <c r="U22" s="774" t="str">
        <f>IFERROR(VLOOKUP(T22,source_honoraires!$B$10:$X$351,source_honoraires!$F$9,FALSE),"")</f>
        <v/>
      </c>
      <c r="V22" s="775"/>
      <c r="W22" s="776"/>
      <c r="X22" s="777" t="str">
        <f>IFERROR(VLOOKUP(T22,source_honoraires!$B$10:$X$351,source_honoraires!$L$9,FALSE)&amp;"/"&amp;VLOOKUP(T22,source_honoraires!$B$10:$X$351,source_honoraires!$M$9,FALSE)&amp;"/"&amp;VLOOKUP(T22,source_honoraires!$B$10:$X$351,source_honoraires!$N$9,FALSE),"")</f>
        <v/>
      </c>
      <c r="Y22" s="776"/>
      <c r="Z22" s="769" t="str">
        <f>IFERROR(VLOOKUP(T22,source_honoraires!$B$10:$X$351,source_honoraires!$X$9,FALSE),"")</f>
        <v/>
      </c>
      <c r="AA22" s="771"/>
      <c r="AB22" s="769">
        <f>IFERROR(VLOOKUP(T22,source_honoraires!$B$10:$X$351,source_honoraires!$W$9,FALSE),0)</f>
        <v>0</v>
      </c>
      <c r="AC22" s="785"/>
      <c r="AD22" s="143"/>
    </row>
    <row r="23" spans="1:30" s="37" customFormat="1" ht="27" customHeight="1" x14ac:dyDescent="0.15">
      <c r="A23" s="470" t="s">
        <v>728</v>
      </c>
      <c r="B23" s="749" t="str">
        <f>IFERROR(VLOOKUP(A23,source_honoraires!$B$10:$X$351,source_honoraires!$F$9,FALSE),"")</f>
        <v/>
      </c>
      <c r="C23" s="750"/>
      <c r="D23" s="750"/>
      <c r="E23" s="750"/>
      <c r="F23" s="750"/>
      <c r="G23" s="777" t="str">
        <f>IFERROR(VLOOKUP(A23,source_honoraires!$B$10:$X$351,source_honoraires!$L$9,FALSE)&amp;"/"&amp;VLOOKUP(A23,source_honoraires!$B$10:$X$351,source_honoraires!$M$9,FALSE)&amp;"/"&amp;VLOOKUP(A23,source_honoraires!$B$10:$X$351,source_honoraires!$N$9,FALSE),"")</f>
        <v/>
      </c>
      <c r="H23" s="775"/>
      <c r="I23" s="775"/>
      <c r="J23" s="776"/>
      <c r="K23" s="769">
        <f>IFERROR(VLOOKUP(A23,source_honoraires!$B$10:$X$351,source_honoraires!$X$9,FALSE),0)</f>
        <v>0</v>
      </c>
      <c r="L23" s="770"/>
      <c r="M23" s="770"/>
      <c r="N23" s="771"/>
      <c r="O23" s="767">
        <f>IFERROR(VLOOKUP(A23,source_honoraires!$B$10:$X$351,source_honoraires!$W$9,FALSE),0)</f>
        <v>0</v>
      </c>
      <c r="P23" s="767"/>
      <c r="Q23" s="767"/>
      <c r="R23" s="767"/>
      <c r="S23" s="768"/>
      <c r="T23" s="470" t="s">
        <v>749</v>
      </c>
      <c r="U23" s="774" t="str">
        <f>IFERROR(VLOOKUP(T23,source_honoraires!$B$10:$X$351,source_honoraires!$F$9,FALSE),"")</f>
        <v/>
      </c>
      <c r="V23" s="775"/>
      <c r="W23" s="776"/>
      <c r="X23" s="777" t="str">
        <f>IFERROR(VLOOKUP(T23,source_honoraires!$B$10:$X$351,source_honoraires!$L$9,FALSE)&amp;"/"&amp;VLOOKUP(T23,source_honoraires!$B$10:$X$351,source_honoraires!$M$9,FALSE)&amp;"/"&amp;VLOOKUP(T23,source_honoraires!$B$10:$X$351,source_honoraires!$N$9,FALSE),"")</f>
        <v/>
      </c>
      <c r="Y23" s="776"/>
      <c r="Z23" s="769" t="str">
        <f>IFERROR(VLOOKUP(T23,source_honoraires!$B$10:$X$351,source_honoraires!$X$9,FALSE),"")</f>
        <v/>
      </c>
      <c r="AA23" s="771"/>
      <c r="AB23" s="769">
        <f>IFERROR(VLOOKUP(T23,source_honoraires!$B$10:$X$351,source_honoraires!$W$9,FALSE),0)</f>
        <v>0</v>
      </c>
      <c r="AC23" s="785"/>
      <c r="AD23" s="143"/>
    </row>
    <row r="24" spans="1:30" s="37" customFormat="1" ht="27" customHeight="1" x14ac:dyDescent="0.15">
      <c r="A24" s="470" t="s">
        <v>729</v>
      </c>
      <c r="B24" s="749" t="str">
        <f>IFERROR(VLOOKUP(A24,source_honoraires!$B$10:$X$351,source_honoraires!$F$9,FALSE),"")</f>
        <v/>
      </c>
      <c r="C24" s="750"/>
      <c r="D24" s="750"/>
      <c r="E24" s="750"/>
      <c r="F24" s="750"/>
      <c r="G24" s="777" t="str">
        <f>IFERROR(VLOOKUP(A24,source_honoraires!$B$10:$X$351,source_honoraires!$L$9,FALSE)&amp;"/"&amp;VLOOKUP(A24,source_honoraires!$B$10:$X$351,source_honoraires!$M$9,FALSE)&amp;"/"&amp;VLOOKUP(A24,source_honoraires!$B$10:$X$351,source_honoraires!$N$9,FALSE),"")</f>
        <v/>
      </c>
      <c r="H24" s="775"/>
      <c r="I24" s="775"/>
      <c r="J24" s="776"/>
      <c r="K24" s="769">
        <f>IFERROR(VLOOKUP(A24,source_honoraires!$B$10:$X$351,source_honoraires!$X$9,FALSE),0)</f>
        <v>0</v>
      </c>
      <c r="L24" s="770"/>
      <c r="M24" s="770"/>
      <c r="N24" s="771"/>
      <c r="O24" s="767">
        <f>IFERROR(VLOOKUP(A24,source_honoraires!$B$10:$X$351,source_honoraires!$W$9,FALSE),0)</f>
        <v>0</v>
      </c>
      <c r="P24" s="767"/>
      <c r="Q24" s="767"/>
      <c r="R24" s="767"/>
      <c r="S24" s="768"/>
      <c r="T24" s="470" t="s">
        <v>750</v>
      </c>
      <c r="U24" s="774" t="str">
        <f>IFERROR(VLOOKUP(T24,source_honoraires!$B$10:$X$351,source_honoraires!$F$9,FALSE),"")</f>
        <v/>
      </c>
      <c r="V24" s="775"/>
      <c r="W24" s="776"/>
      <c r="X24" s="777" t="str">
        <f>IFERROR(VLOOKUP(T24,source_honoraires!$B$10:$X$351,source_honoraires!$L$9,FALSE)&amp;"/"&amp;VLOOKUP(T24,source_honoraires!$B$10:$X$351,source_honoraires!$M$9,FALSE)&amp;"/"&amp;VLOOKUP(T24,source_honoraires!$B$10:$X$351,source_honoraires!$N$9,FALSE),"")</f>
        <v/>
      </c>
      <c r="Y24" s="776"/>
      <c r="Z24" s="769" t="str">
        <f>IFERROR(VLOOKUP(T24,source_honoraires!$B$10:$X$351,source_honoraires!$X$9,FALSE),"")</f>
        <v/>
      </c>
      <c r="AA24" s="771"/>
      <c r="AB24" s="769">
        <f>IFERROR(VLOOKUP(T24,source_honoraires!$B$10:$X$351,source_honoraires!$W$9,FALSE),0)</f>
        <v>0</v>
      </c>
      <c r="AC24" s="785"/>
      <c r="AD24" s="143"/>
    </row>
    <row r="25" spans="1:30" s="37" customFormat="1" ht="27" customHeight="1" x14ac:dyDescent="0.15">
      <c r="A25" s="470" t="s">
        <v>730</v>
      </c>
      <c r="B25" s="749" t="str">
        <f>IFERROR(VLOOKUP(A25,source_honoraires!$B$10:$X$351,source_honoraires!$F$9,FALSE),"")</f>
        <v/>
      </c>
      <c r="C25" s="750"/>
      <c r="D25" s="750"/>
      <c r="E25" s="750"/>
      <c r="F25" s="750"/>
      <c r="G25" s="777" t="str">
        <f>IFERROR(VLOOKUP(A25,source_honoraires!$B$10:$X$351,source_honoraires!$L$9,FALSE)&amp;"/"&amp;VLOOKUP(A25,source_honoraires!$B$10:$X$351,source_honoraires!$M$9,FALSE)&amp;"/"&amp;VLOOKUP(A25,source_honoraires!$B$10:$X$351,source_honoraires!$N$9,FALSE),"")</f>
        <v/>
      </c>
      <c r="H25" s="775"/>
      <c r="I25" s="775"/>
      <c r="J25" s="776"/>
      <c r="K25" s="769">
        <f>IFERROR(VLOOKUP(A25,source_honoraires!$B$10:$X$351,source_honoraires!$X$9,FALSE),0)</f>
        <v>0</v>
      </c>
      <c r="L25" s="770"/>
      <c r="M25" s="770"/>
      <c r="N25" s="771"/>
      <c r="O25" s="767">
        <f>IFERROR(VLOOKUP(A25,source_honoraires!$B$10:$X$351,source_honoraires!$W$9,FALSE),0)</f>
        <v>0</v>
      </c>
      <c r="P25" s="767"/>
      <c r="Q25" s="767"/>
      <c r="R25" s="767"/>
      <c r="S25" s="768"/>
      <c r="T25" s="470" t="s">
        <v>751</v>
      </c>
      <c r="U25" s="774" t="str">
        <f>IFERROR(VLOOKUP(T25,source_honoraires!$B$10:$X$351,source_honoraires!$F$9,FALSE),"")</f>
        <v/>
      </c>
      <c r="V25" s="775"/>
      <c r="W25" s="776"/>
      <c r="X25" s="777" t="str">
        <f>IFERROR(VLOOKUP(T25,source_honoraires!$B$10:$X$351,source_honoraires!$L$9,FALSE)&amp;"/"&amp;VLOOKUP(T25,source_honoraires!$B$10:$X$351,source_honoraires!$M$9,FALSE)&amp;"/"&amp;VLOOKUP(T25,source_honoraires!$B$10:$X$351,source_honoraires!$N$9,FALSE),"")</f>
        <v/>
      </c>
      <c r="Y25" s="776"/>
      <c r="Z25" s="769" t="str">
        <f>IFERROR(VLOOKUP(T25,source_honoraires!$B$10:$X$351,source_honoraires!$X$9,FALSE),"")</f>
        <v/>
      </c>
      <c r="AA25" s="771"/>
      <c r="AB25" s="769">
        <f>IFERROR(VLOOKUP(T25,source_honoraires!$B$10:$X$351,source_honoraires!$W$9,FALSE),0)</f>
        <v>0</v>
      </c>
      <c r="AC25" s="785"/>
      <c r="AD25" s="143"/>
    </row>
    <row r="26" spans="1:30" s="37" customFormat="1" ht="27" customHeight="1" x14ac:dyDescent="0.15">
      <c r="A26" s="470" t="s">
        <v>731</v>
      </c>
      <c r="B26" s="749" t="str">
        <f>IFERROR(VLOOKUP(A26,source_honoraires!$B$10:$X$351,source_honoraires!$F$9,FALSE),"")</f>
        <v/>
      </c>
      <c r="C26" s="750"/>
      <c r="D26" s="750"/>
      <c r="E26" s="750"/>
      <c r="F26" s="750"/>
      <c r="G26" s="777" t="str">
        <f>IFERROR(VLOOKUP(A26,source_honoraires!$B$10:$X$351,source_honoraires!$L$9,FALSE)&amp;"/"&amp;VLOOKUP(A26,source_honoraires!$B$10:$X$351,source_honoraires!$M$9,FALSE)&amp;"/"&amp;VLOOKUP(A26,source_honoraires!$B$10:$X$351,source_honoraires!$N$9,FALSE),"")</f>
        <v/>
      </c>
      <c r="H26" s="775"/>
      <c r="I26" s="775"/>
      <c r="J26" s="776"/>
      <c r="K26" s="769">
        <f>IFERROR(VLOOKUP(A26,source_honoraires!$B$10:$X$351,source_honoraires!$X$9,FALSE),0)</f>
        <v>0</v>
      </c>
      <c r="L26" s="770"/>
      <c r="M26" s="770"/>
      <c r="N26" s="771"/>
      <c r="O26" s="767">
        <f>IFERROR(VLOOKUP(A26,source_honoraires!$B$10:$X$351,source_honoraires!$W$9,FALSE),0)</f>
        <v>0</v>
      </c>
      <c r="P26" s="767"/>
      <c r="Q26" s="767"/>
      <c r="R26" s="767"/>
      <c r="S26" s="768"/>
      <c r="T26" s="470" t="s">
        <v>752</v>
      </c>
      <c r="U26" s="774" t="str">
        <f>IFERROR(VLOOKUP(T26,source_honoraires!$B$10:$X$351,source_honoraires!$F$9,FALSE),"")</f>
        <v/>
      </c>
      <c r="V26" s="775"/>
      <c r="W26" s="776"/>
      <c r="X26" s="777" t="str">
        <f>IFERROR(VLOOKUP(T26,source_honoraires!$B$10:$X$351,source_honoraires!$L$9,FALSE)&amp;"/"&amp;VLOOKUP(T26,source_honoraires!$B$10:$X$351,source_honoraires!$M$9,FALSE)&amp;"/"&amp;VLOOKUP(T26,source_honoraires!$B$10:$X$351,source_honoraires!$N$9,FALSE),"")</f>
        <v/>
      </c>
      <c r="Y26" s="776"/>
      <c r="Z26" s="769" t="str">
        <f>IFERROR(VLOOKUP(T26,source_honoraires!$B$10:$X$351,source_honoraires!$X$9,FALSE),"")</f>
        <v/>
      </c>
      <c r="AA26" s="771"/>
      <c r="AB26" s="769">
        <f>IFERROR(VLOOKUP(T26,source_honoraires!$B$10:$X$351,source_honoraires!$W$9,FALSE),0)</f>
        <v>0</v>
      </c>
      <c r="AC26" s="785"/>
      <c r="AD26" s="143"/>
    </row>
    <row r="27" spans="1:30" s="37" customFormat="1" ht="27" customHeight="1" x14ac:dyDescent="0.15">
      <c r="A27" s="470" t="s">
        <v>732</v>
      </c>
      <c r="B27" s="749" t="str">
        <f>IFERROR(VLOOKUP(A27,source_honoraires!$B$10:$X$351,source_honoraires!$F$9,FALSE),"")</f>
        <v/>
      </c>
      <c r="C27" s="750"/>
      <c r="D27" s="750"/>
      <c r="E27" s="750"/>
      <c r="F27" s="750"/>
      <c r="G27" s="777" t="str">
        <f>IFERROR(VLOOKUP(A27,source_honoraires!$B$10:$X$351,source_honoraires!$L$9,FALSE)&amp;"/"&amp;VLOOKUP(A27,source_honoraires!$B$10:$X$351,source_honoraires!$M$9,FALSE)&amp;"/"&amp;VLOOKUP(A27,source_honoraires!$B$10:$X$351,source_honoraires!$N$9,FALSE),"")</f>
        <v/>
      </c>
      <c r="H27" s="775"/>
      <c r="I27" s="775"/>
      <c r="J27" s="776"/>
      <c r="K27" s="769">
        <f>IFERROR(VLOOKUP(A27,source_honoraires!$B$10:$X$351,source_honoraires!$X$9,FALSE),0)</f>
        <v>0</v>
      </c>
      <c r="L27" s="770"/>
      <c r="M27" s="770"/>
      <c r="N27" s="771"/>
      <c r="O27" s="767">
        <f>IFERROR(VLOOKUP(A27,source_honoraires!$B$10:$X$351,source_honoraires!$W$9,FALSE),0)</f>
        <v>0</v>
      </c>
      <c r="P27" s="767"/>
      <c r="Q27" s="767"/>
      <c r="R27" s="767"/>
      <c r="S27" s="768"/>
      <c r="T27" s="470" t="s">
        <v>753</v>
      </c>
      <c r="U27" s="774" t="str">
        <f>IFERROR(VLOOKUP(T27,source_honoraires!$B$10:$X$351,source_honoraires!$F$9,FALSE),"")</f>
        <v/>
      </c>
      <c r="V27" s="775"/>
      <c r="W27" s="776"/>
      <c r="X27" s="777" t="str">
        <f>IFERROR(VLOOKUP(T27,source_honoraires!$B$10:$X$351,source_honoraires!$L$9,FALSE)&amp;"/"&amp;VLOOKUP(T27,source_honoraires!$B$10:$X$351,source_honoraires!$M$9,FALSE)&amp;"/"&amp;VLOOKUP(T27,source_honoraires!$B$10:$X$351,source_honoraires!$N$9,FALSE),"")</f>
        <v/>
      </c>
      <c r="Y27" s="776"/>
      <c r="Z27" s="769" t="str">
        <f>IFERROR(VLOOKUP(T27,source_honoraires!$B$10:$X$351,source_honoraires!$X$9,FALSE),"")</f>
        <v/>
      </c>
      <c r="AA27" s="771"/>
      <c r="AB27" s="769">
        <f>IFERROR(VLOOKUP(T27,source_honoraires!$B$10:$X$351,source_honoraires!$W$9,FALSE),0)</f>
        <v>0</v>
      </c>
      <c r="AC27" s="785"/>
      <c r="AD27" s="143"/>
    </row>
    <row r="28" spans="1:30" s="37" customFormat="1" ht="27" customHeight="1" x14ac:dyDescent="0.15">
      <c r="A28" s="470" t="s">
        <v>733</v>
      </c>
      <c r="B28" s="749" t="str">
        <f>IFERROR(VLOOKUP(A28,source_honoraires!$B$10:$X$351,source_honoraires!$F$9,FALSE),"")</f>
        <v/>
      </c>
      <c r="C28" s="750"/>
      <c r="D28" s="750"/>
      <c r="E28" s="750"/>
      <c r="F28" s="750"/>
      <c r="G28" s="777" t="str">
        <f>IFERROR(VLOOKUP(A28,source_honoraires!$B$10:$X$351,source_honoraires!$L$9,FALSE)&amp;"/"&amp;VLOOKUP(A28,source_honoraires!$B$10:$X$351,source_honoraires!$M$9,FALSE)&amp;"/"&amp;VLOOKUP(A28,source_honoraires!$B$10:$X$351,source_honoraires!$N$9,FALSE),"")</f>
        <v/>
      </c>
      <c r="H28" s="775"/>
      <c r="I28" s="775"/>
      <c r="J28" s="776"/>
      <c r="K28" s="769">
        <f>IFERROR(VLOOKUP(A28,source_honoraires!$B$10:$X$351,source_honoraires!$X$9,FALSE),0)</f>
        <v>0</v>
      </c>
      <c r="L28" s="770"/>
      <c r="M28" s="770"/>
      <c r="N28" s="771"/>
      <c r="O28" s="767">
        <f>IFERROR(VLOOKUP(A28,source_honoraires!$B$10:$X$351,source_honoraires!$W$9,FALSE),0)</f>
        <v>0</v>
      </c>
      <c r="P28" s="767"/>
      <c r="Q28" s="767"/>
      <c r="R28" s="767"/>
      <c r="S28" s="768"/>
      <c r="T28" s="470" t="s">
        <v>754</v>
      </c>
      <c r="U28" s="774" t="str">
        <f>IFERROR(VLOOKUP(T28,source_honoraires!$B$10:$X$351,source_honoraires!$F$9,FALSE),"")</f>
        <v/>
      </c>
      <c r="V28" s="775"/>
      <c r="W28" s="776"/>
      <c r="X28" s="777" t="str">
        <f>IFERROR(VLOOKUP(T28,source_honoraires!$B$10:$X$351,source_honoraires!$L$9,FALSE)&amp;"/"&amp;VLOOKUP(T28,source_honoraires!$B$10:$X$351,source_honoraires!$M$9,FALSE)&amp;"/"&amp;VLOOKUP(T28,source_honoraires!$B$10:$X$351,source_honoraires!$N$9,FALSE),"")</f>
        <v/>
      </c>
      <c r="Y28" s="776"/>
      <c r="Z28" s="769" t="str">
        <f>IFERROR(VLOOKUP(T28,source_honoraires!$B$10:$X$351,source_honoraires!$X$9,FALSE),"")</f>
        <v/>
      </c>
      <c r="AA28" s="771"/>
      <c r="AB28" s="769">
        <f>IFERROR(VLOOKUP(T28,source_honoraires!$B$10:$X$351,source_honoraires!$W$9,FALSE),0)</f>
        <v>0</v>
      </c>
      <c r="AC28" s="785"/>
      <c r="AD28" s="143"/>
    </row>
    <row r="29" spans="1:30" s="37" customFormat="1" ht="27" customHeight="1" x14ac:dyDescent="0.15">
      <c r="A29" s="470" t="s">
        <v>734</v>
      </c>
      <c r="B29" s="749" t="str">
        <f>IFERROR(VLOOKUP(A29,source_honoraires!$B$10:$X$351,source_honoraires!$F$9,FALSE),"")</f>
        <v/>
      </c>
      <c r="C29" s="750"/>
      <c r="D29" s="750"/>
      <c r="E29" s="750"/>
      <c r="F29" s="750"/>
      <c r="G29" s="777" t="str">
        <f>IFERROR(VLOOKUP(A29,source_honoraires!$B$10:$X$351,source_honoraires!$L$9,FALSE)&amp;"/"&amp;VLOOKUP(A29,source_honoraires!$B$10:$X$351,source_honoraires!$M$9,FALSE)&amp;"/"&amp;VLOOKUP(A29,source_honoraires!$B$10:$X$351,source_honoraires!$N$9,FALSE),"")</f>
        <v/>
      </c>
      <c r="H29" s="775"/>
      <c r="I29" s="775"/>
      <c r="J29" s="776"/>
      <c r="K29" s="769">
        <f>IFERROR(VLOOKUP(A29,source_honoraires!$B$10:$X$351,source_honoraires!$X$9,FALSE),0)</f>
        <v>0</v>
      </c>
      <c r="L29" s="770"/>
      <c r="M29" s="770"/>
      <c r="N29" s="771"/>
      <c r="O29" s="767">
        <f>IFERROR(VLOOKUP(A29,source_honoraires!$B$10:$X$351,source_honoraires!$W$9,FALSE),0)</f>
        <v>0</v>
      </c>
      <c r="P29" s="767"/>
      <c r="Q29" s="767"/>
      <c r="R29" s="767"/>
      <c r="S29" s="768"/>
      <c r="T29" s="470" t="s">
        <v>755</v>
      </c>
      <c r="U29" s="774" t="str">
        <f>IFERROR(VLOOKUP(T29,source_honoraires!$B$10:$X$351,source_honoraires!$F$9,FALSE),"")</f>
        <v/>
      </c>
      <c r="V29" s="775"/>
      <c r="W29" s="776"/>
      <c r="X29" s="777" t="str">
        <f>IFERROR(VLOOKUP(T29,source_honoraires!$B$10:$X$351,source_honoraires!$L$9,FALSE)&amp;"/"&amp;VLOOKUP(T29,source_honoraires!$B$10:$X$351,source_honoraires!$M$9,FALSE)&amp;"/"&amp;VLOOKUP(T29,source_honoraires!$B$10:$X$351,source_honoraires!$N$9,FALSE),"")</f>
        <v/>
      </c>
      <c r="Y29" s="776"/>
      <c r="Z29" s="769" t="str">
        <f>IFERROR(VLOOKUP(T29,source_honoraires!$B$10:$X$351,source_honoraires!$X$9,FALSE),"")</f>
        <v/>
      </c>
      <c r="AA29" s="771"/>
      <c r="AB29" s="769">
        <f>IFERROR(VLOOKUP(T29,source_honoraires!$B$10:$X$351,source_honoraires!$W$9,FALSE),0)</f>
        <v>0</v>
      </c>
      <c r="AC29" s="785"/>
      <c r="AD29" s="143"/>
    </row>
    <row r="30" spans="1:30" s="37" customFormat="1" ht="27" customHeight="1" x14ac:dyDescent="0.15">
      <c r="A30" s="470" t="s">
        <v>735</v>
      </c>
      <c r="B30" s="749" t="str">
        <f>IFERROR(VLOOKUP(A30,source_honoraires!$B$10:$X$351,source_honoraires!$F$9,FALSE),"")</f>
        <v/>
      </c>
      <c r="C30" s="750"/>
      <c r="D30" s="750"/>
      <c r="E30" s="750"/>
      <c r="F30" s="750"/>
      <c r="G30" s="777" t="str">
        <f>IFERROR(VLOOKUP(A30,source_honoraires!$B$10:$X$351,source_honoraires!$L$9,FALSE)&amp;"/"&amp;VLOOKUP(A30,source_honoraires!$B$10:$X$351,source_honoraires!$M$9,FALSE)&amp;"/"&amp;VLOOKUP(A30,source_honoraires!$B$10:$X$351,source_honoraires!$N$9,FALSE),"")</f>
        <v/>
      </c>
      <c r="H30" s="775"/>
      <c r="I30" s="775"/>
      <c r="J30" s="776"/>
      <c r="K30" s="769">
        <f>IFERROR(VLOOKUP(A30,source_honoraires!$B$10:$X$351,source_honoraires!$X$9,FALSE),0)</f>
        <v>0</v>
      </c>
      <c r="L30" s="770"/>
      <c r="M30" s="770"/>
      <c r="N30" s="771"/>
      <c r="O30" s="767">
        <f>IFERROR(VLOOKUP(A30,source_honoraires!$B$10:$X$351,source_honoraires!$W$9,FALSE),0)</f>
        <v>0</v>
      </c>
      <c r="P30" s="767"/>
      <c r="Q30" s="767"/>
      <c r="R30" s="767"/>
      <c r="S30" s="768"/>
      <c r="T30" s="470" t="s">
        <v>756</v>
      </c>
      <c r="U30" s="774" t="str">
        <f>IFERROR(VLOOKUP(T30,source_honoraires!$B$10:$X$351,source_honoraires!$F$9,FALSE),"")</f>
        <v/>
      </c>
      <c r="V30" s="775"/>
      <c r="W30" s="776"/>
      <c r="X30" s="777" t="str">
        <f>IFERROR(VLOOKUP(T30,source_honoraires!$B$10:$X$351,source_honoraires!$L$9,FALSE)&amp;"/"&amp;VLOOKUP(T30,source_honoraires!$B$10:$X$351,source_honoraires!$M$9,FALSE)&amp;"/"&amp;VLOOKUP(T30,source_honoraires!$B$10:$X$351,source_honoraires!$N$9,FALSE),"")</f>
        <v/>
      </c>
      <c r="Y30" s="776"/>
      <c r="Z30" s="769" t="str">
        <f>IFERROR(VLOOKUP(T30,source_honoraires!$B$10:$X$351,source_honoraires!$X$9,FALSE),"")</f>
        <v/>
      </c>
      <c r="AA30" s="771"/>
      <c r="AB30" s="769">
        <f>IFERROR(VLOOKUP(T30,source_honoraires!$B$10:$X$351,source_honoraires!$W$9,FALSE),0)</f>
        <v>0</v>
      </c>
      <c r="AC30" s="785"/>
      <c r="AD30" s="143"/>
    </row>
    <row r="31" spans="1:30" s="37" customFormat="1" ht="27" customHeight="1" x14ac:dyDescent="0.15">
      <c r="A31" s="470" t="s">
        <v>736</v>
      </c>
      <c r="B31" s="749" t="str">
        <f>IFERROR(VLOOKUP(A31,source_honoraires!$B$10:$X$351,source_honoraires!$F$9,FALSE),"")</f>
        <v/>
      </c>
      <c r="C31" s="750"/>
      <c r="D31" s="750"/>
      <c r="E31" s="750"/>
      <c r="F31" s="750"/>
      <c r="G31" s="777" t="str">
        <f>IFERROR(VLOOKUP(A31,source_honoraires!$B$10:$X$351,source_honoraires!$L$9,FALSE)&amp;"/"&amp;VLOOKUP(A31,source_honoraires!$B$10:$X$351,source_honoraires!$M$9,FALSE)&amp;"/"&amp;VLOOKUP(A31,source_honoraires!$B$10:$X$351,source_honoraires!$N$9,FALSE),"")</f>
        <v/>
      </c>
      <c r="H31" s="775"/>
      <c r="I31" s="775"/>
      <c r="J31" s="776"/>
      <c r="K31" s="769">
        <f>IFERROR(VLOOKUP(A31,source_honoraires!$B$10:$X$351,source_honoraires!$X$9,FALSE),0)</f>
        <v>0</v>
      </c>
      <c r="L31" s="770"/>
      <c r="M31" s="770"/>
      <c r="N31" s="771"/>
      <c r="O31" s="767">
        <f>IFERROR(VLOOKUP(A31,source_honoraires!$B$10:$X$351,source_honoraires!$W$9,FALSE),0)</f>
        <v>0</v>
      </c>
      <c r="P31" s="767"/>
      <c r="Q31" s="767"/>
      <c r="R31" s="767"/>
      <c r="S31" s="768"/>
      <c r="T31" s="470" t="s">
        <v>757</v>
      </c>
      <c r="U31" s="774" t="str">
        <f>IFERROR(VLOOKUP(T31,source_honoraires!$B$10:$X$351,source_honoraires!$F$9,FALSE),"")</f>
        <v/>
      </c>
      <c r="V31" s="775"/>
      <c r="W31" s="776"/>
      <c r="X31" s="777" t="str">
        <f>IFERROR(VLOOKUP(T31,source_honoraires!$B$10:$X$351,source_honoraires!$L$9,FALSE)&amp;"/"&amp;VLOOKUP(T31,source_honoraires!$B$10:$X$351,source_honoraires!$M$9,FALSE)&amp;"/"&amp;VLOOKUP(T31,source_honoraires!$B$10:$X$351,source_honoraires!$N$9,FALSE),"")</f>
        <v/>
      </c>
      <c r="Y31" s="776"/>
      <c r="Z31" s="769" t="str">
        <f>IFERROR(VLOOKUP(T31,source_honoraires!$B$10:$X$351,source_honoraires!$X$9,FALSE),"")</f>
        <v/>
      </c>
      <c r="AA31" s="771"/>
      <c r="AB31" s="769">
        <f>IFERROR(VLOOKUP(T31,source_honoraires!$B$10:$X$351,source_honoraires!$W$9,FALSE),0)</f>
        <v>0</v>
      </c>
      <c r="AC31" s="785"/>
      <c r="AD31" s="143"/>
    </row>
    <row r="32" spans="1:30" s="37" customFormat="1" ht="27" customHeight="1" x14ac:dyDescent="0.15">
      <c r="A32" s="470" t="s">
        <v>737</v>
      </c>
      <c r="B32" s="749" t="str">
        <f>IFERROR(VLOOKUP(A32,source_honoraires!$B$10:$X$351,source_honoraires!$F$9,FALSE),"")</f>
        <v/>
      </c>
      <c r="C32" s="750"/>
      <c r="D32" s="750"/>
      <c r="E32" s="750"/>
      <c r="F32" s="750"/>
      <c r="G32" s="777" t="str">
        <f>IFERROR(VLOOKUP(A32,source_honoraires!$B$10:$X$351,source_honoraires!$L$9,FALSE)&amp;"/"&amp;VLOOKUP(A32,source_honoraires!$B$10:$X$351,source_honoraires!$M$9,FALSE)&amp;"/"&amp;VLOOKUP(A32,source_honoraires!$B$10:$X$351,source_honoraires!$N$9,FALSE),"")</f>
        <v/>
      </c>
      <c r="H32" s="775"/>
      <c r="I32" s="775"/>
      <c r="J32" s="776"/>
      <c r="K32" s="769">
        <f>IFERROR(VLOOKUP(A32,source_honoraires!$B$10:$X$351,source_honoraires!$X$9,FALSE),0)</f>
        <v>0</v>
      </c>
      <c r="L32" s="770"/>
      <c r="M32" s="770"/>
      <c r="N32" s="771"/>
      <c r="O32" s="767">
        <f>IFERROR(VLOOKUP(A32,source_honoraires!$B$10:$X$351,source_honoraires!$W$9,FALSE),0)</f>
        <v>0</v>
      </c>
      <c r="P32" s="767"/>
      <c r="Q32" s="767"/>
      <c r="R32" s="767"/>
      <c r="S32" s="768"/>
      <c r="T32" s="470" t="s">
        <v>758</v>
      </c>
      <c r="U32" s="774" t="str">
        <f>IFERROR(VLOOKUP(T32,source_honoraires!$B$10:$X$351,source_honoraires!$F$9,FALSE),"")</f>
        <v/>
      </c>
      <c r="V32" s="775"/>
      <c r="W32" s="776"/>
      <c r="X32" s="777" t="str">
        <f>IFERROR(VLOOKUP(T32,source_honoraires!$B$10:$X$351,source_honoraires!$L$9,FALSE)&amp;"/"&amp;VLOOKUP(T32,source_honoraires!$B$10:$X$351,source_honoraires!$M$9,FALSE)&amp;"/"&amp;VLOOKUP(T32,source_honoraires!$B$10:$X$351,source_honoraires!$N$9,FALSE),"")</f>
        <v/>
      </c>
      <c r="Y32" s="776"/>
      <c r="Z32" s="769" t="str">
        <f>IFERROR(VLOOKUP(T32,source_honoraires!$B$10:$X$351,source_honoraires!$X$9,FALSE),"")</f>
        <v/>
      </c>
      <c r="AA32" s="771"/>
      <c r="AB32" s="769">
        <f>IFERROR(VLOOKUP(T32,source_honoraires!$B$10:$X$351,source_honoraires!$W$9,FALSE),0)</f>
        <v>0</v>
      </c>
      <c r="AC32" s="785"/>
      <c r="AD32" s="143"/>
    </row>
    <row r="33" spans="1:30" s="37" customFormat="1" ht="27" customHeight="1" x14ac:dyDescent="0.15">
      <c r="A33" s="470" t="s">
        <v>738</v>
      </c>
      <c r="B33" s="749" t="str">
        <f>IFERROR(VLOOKUP(A33,source_honoraires!$B$10:$X$351,source_honoraires!$F$9,FALSE),"")</f>
        <v/>
      </c>
      <c r="C33" s="750"/>
      <c r="D33" s="750"/>
      <c r="E33" s="750"/>
      <c r="F33" s="750"/>
      <c r="G33" s="777" t="str">
        <f>IFERROR(VLOOKUP(A33,source_honoraires!$B$10:$X$351,source_honoraires!$L$9,FALSE)&amp;"/"&amp;VLOOKUP(A33,source_honoraires!$B$10:$X$351,source_honoraires!$M$9,FALSE)&amp;"/"&amp;VLOOKUP(A33,source_honoraires!$B$10:$X$351,source_honoraires!$N$9,FALSE),"")</f>
        <v/>
      </c>
      <c r="H33" s="775"/>
      <c r="I33" s="775"/>
      <c r="J33" s="776"/>
      <c r="K33" s="769">
        <f>IFERROR(VLOOKUP(A33,source_honoraires!$B$10:$X$351,source_honoraires!$X$9,FALSE),0)</f>
        <v>0</v>
      </c>
      <c r="L33" s="770"/>
      <c r="M33" s="770"/>
      <c r="N33" s="771"/>
      <c r="O33" s="767">
        <f>IFERROR(VLOOKUP(A33,source_honoraires!$B$10:$X$351,source_honoraires!$W$9,FALSE),0)</f>
        <v>0</v>
      </c>
      <c r="P33" s="767"/>
      <c r="Q33" s="767"/>
      <c r="R33" s="767"/>
      <c r="S33" s="768"/>
      <c r="T33" s="470" t="s">
        <v>759</v>
      </c>
      <c r="U33" s="774" t="str">
        <f>IFERROR(VLOOKUP(T33,source_honoraires!$B$10:$X$351,source_honoraires!$F$9,FALSE),"")</f>
        <v/>
      </c>
      <c r="V33" s="775"/>
      <c r="W33" s="776"/>
      <c r="X33" s="777" t="str">
        <f>IFERROR(VLOOKUP(T33,source_honoraires!$B$10:$X$351,source_honoraires!$L$9,FALSE)&amp;"/"&amp;VLOOKUP(T33,source_honoraires!$B$10:$X$351,source_honoraires!$M$9,FALSE)&amp;"/"&amp;VLOOKUP(T33,source_honoraires!$B$10:$X$351,source_honoraires!$N$9,FALSE),"")</f>
        <v/>
      </c>
      <c r="Y33" s="776"/>
      <c r="Z33" s="769" t="str">
        <f>IFERROR(VLOOKUP(T33,source_honoraires!$B$10:$X$351,source_honoraires!$X$9,FALSE),"")</f>
        <v/>
      </c>
      <c r="AA33" s="771"/>
      <c r="AB33" s="769">
        <f>IFERROR(VLOOKUP(T33,source_honoraires!$B$10:$X$351,source_honoraires!$W$9,FALSE),0)</f>
        <v>0</v>
      </c>
      <c r="AC33" s="785"/>
      <c r="AD33" s="143"/>
    </row>
    <row r="34" spans="1:30" s="37" customFormat="1" ht="27" customHeight="1" x14ac:dyDescent="0.15">
      <c r="A34" s="470" t="s">
        <v>739</v>
      </c>
      <c r="B34" s="749" t="str">
        <f>IFERROR(VLOOKUP(A34,source_honoraires!$B$10:$X$351,source_honoraires!$F$9,FALSE),"")</f>
        <v/>
      </c>
      <c r="C34" s="750"/>
      <c r="D34" s="750"/>
      <c r="E34" s="750"/>
      <c r="F34" s="750"/>
      <c r="G34" s="777" t="str">
        <f>IFERROR(VLOOKUP(A34,source_honoraires!$B$10:$X$351,source_honoraires!$L$9,FALSE)&amp;"/"&amp;VLOOKUP(A34,source_honoraires!$B$10:$X$351,source_honoraires!$M$9,FALSE)&amp;"/"&amp;VLOOKUP(A34,source_honoraires!$B$10:$X$351,source_honoraires!$N$9,FALSE),"")</f>
        <v/>
      </c>
      <c r="H34" s="775"/>
      <c r="I34" s="775"/>
      <c r="J34" s="776"/>
      <c r="K34" s="769">
        <f>IFERROR(VLOOKUP(A34,source_honoraires!$B$10:$X$351,source_honoraires!$X$9,FALSE),0)</f>
        <v>0</v>
      </c>
      <c r="L34" s="770"/>
      <c r="M34" s="770"/>
      <c r="N34" s="771"/>
      <c r="O34" s="767">
        <f>IFERROR(VLOOKUP(A34,source_honoraires!$B$10:$X$351,source_honoraires!$W$9,FALSE),0)</f>
        <v>0</v>
      </c>
      <c r="P34" s="767"/>
      <c r="Q34" s="767"/>
      <c r="R34" s="767"/>
      <c r="S34" s="768"/>
      <c r="T34" s="470" t="s">
        <v>760</v>
      </c>
      <c r="U34" s="774" t="str">
        <f>IFERROR(VLOOKUP(T34,source_honoraires!$B$10:$X$351,source_honoraires!$F$9,FALSE),"")</f>
        <v/>
      </c>
      <c r="V34" s="775"/>
      <c r="W34" s="776"/>
      <c r="X34" s="777" t="str">
        <f>IFERROR(VLOOKUP(T34,source_honoraires!$B$10:$X$351,source_honoraires!$L$9,FALSE)&amp;"/"&amp;VLOOKUP(T34,source_honoraires!$B$10:$X$351,source_honoraires!$M$9,FALSE)&amp;"/"&amp;VLOOKUP(T34,source_honoraires!$B$10:$X$351,source_honoraires!$N$9,FALSE),"")</f>
        <v/>
      </c>
      <c r="Y34" s="776"/>
      <c r="Z34" s="769" t="str">
        <f>IFERROR(VLOOKUP(T34,source_honoraires!$B$10:$X$351,source_honoraires!$X$9,FALSE),"")</f>
        <v/>
      </c>
      <c r="AA34" s="771"/>
      <c r="AB34" s="769">
        <f>IFERROR(VLOOKUP(T34,source_honoraires!$B$10:$X$351,source_honoraires!$W$9,FALSE),0)</f>
        <v>0</v>
      </c>
      <c r="AC34" s="785"/>
      <c r="AD34" s="143"/>
    </row>
    <row r="35" spans="1:30" s="37" customFormat="1" ht="27" customHeight="1" x14ac:dyDescent="0.15">
      <c r="A35" s="470" t="s">
        <v>740</v>
      </c>
      <c r="B35" s="749" t="str">
        <f>IFERROR(VLOOKUP(A35,source_honoraires!$B$10:$X$351,source_honoraires!$F$9,FALSE),"")</f>
        <v/>
      </c>
      <c r="C35" s="750"/>
      <c r="D35" s="750"/>
      <c r="E35" s="750"/>
      <c r="F35" s="750"/>
      <c r="G35" s="777" t="str">
        <f>IFERROR(VLOOKUP(A35,source_honoraires!$B$10:$X$351,source_honoraires!$L$9,FALSE)&amp;"/"&amp;VLOOKUP(A35,source_honoraires!$B$10:$X$351,source_honoraires!$M$9,FALSE)&amp;"/"&amp;VLOOKUP(A35,source_honoraires!$B$10:$X$351,source_honoraires!$N$9,FALSE),"")</f>
        <v/>
      </c>
      <c r="H35" s="775"/>
      <c r="I35" s="775"/>
      <c r="J35" s="776"/>
      <c r="K35" s="769">
        <f>IFERROR(VLOOKUP(A35,source_honoraires!$B$10:$X$351,source_honoraires!$X$9,FALSE),0)</f>
        <v>0</v>
      </c>
      <c r="L35" s="770"/>
      <c r="M35" s="770"/>
      <c r="N35" s="771"/>
      <c r="O35" s="767">
        <f>IFERROR(VLOOKUP(A35,source_honoraires!$B$10:$X$351,source_honoraires!$W$9,FALSE),0)</f>
        <v>0</v>
      </c>
      <c r="P35" s="767"/>
      <c r="Q35" s="767"/>
      <c r="R35" s="767"/>
      <c r="S35" s="768"/>
      <c r="T35" s="470" t="s">
        <v>761</v>
      </c>
      <c r="U35" s="774" t="str">
        <f>IFERROR(VLOOKUP(T35,source_honoraires!$B$10:$X$351,source_honoraires!$F$9,FALSE),"")</f>
        <v/>
      </c>
      <c r="V35" s="775"/>
      <c r="W35" s="776"/>
      <c r="X35" s="777" t="str">
        <f>IFERROR(VLOOKUP(T35,source_honoraires!$B$10:$X$351,source_honoraires!$L$9,FALSE)&amp;"/"&amp;VLOOKUP(T35,source_honoraires!$B$10:$X$351,source_honoraires!$M$9,FALSE)&amp;"/"&amp;VLOOKUP(T35,source_honoraires!$B$10:$X$351,source_honoraires!$N$9,FALSE),"")</f>
        <v/>
      </c>
      <c r="Y35" s="776"/>
      <c r="Z35" s="769" t="str">
        <f>IFERROR(VLOOKUP(T35,source_honoraires!$B$10:$X$351,source_honoraires!$X$9,FALSE),"")</f>
        <v/>
      </c>
      <c r="AA35" s="771"/>
      <c r="AB35" s="769">
        <f>IFERROR(VLOOKUP(T35,source_honoraires!$B$10:$X$351,source_honoraires!$W$9,FALSE),0)</f>
        <v>0</v>
      </c>
      <c r="AC35" s="785"/>
      <c r="AD35" s="143"/>
    </row>
    <row r="36" spans="1:30" s="37" customFormat="1" ht="24.75" customHeight="1" x14ac:dyDescent="0.15">
      <c r="A36" s="470" t="s">
        <v>741</v>
      </c>
      <c r="B36" s="749" t="str">
        <f>IFERROR(VLOOKUP(A36,source_honoraires!$B$10:$X$351,source_honoraires!$F$9,FALSE),"")</f>
        <v/>
      </c>
      <c r="C36" s="750"/>
      <c r="D36" s="750"/>
      <c r="E36" s="750"/>
      <c r="F36" s="750"/>
      <c r="G36" s="777" t="str">
        <f>IFERROR(VLOOKUP(A36,source_honoraires!$B$10:$X$351,source_honoraires!$L$9,FALSE)&amp;"/"&amp;VLOOKUP(A36,source_honoraires!$B$10:$X$351,source_honoraires!$M$9,FALSE)&amp;"/"&amp;VLOOKUP(A36,source_honoraires!$B$10:$X$351,source_honoraires!$N$9,FALSE),"")</f>
        <v/>
      </c>
      <c r="H36" s="775"/>
      <c r="I36" s="775"/>
      <c r="J36" s="776"/>
      <c r="K36" s="769">
        <f>IFERROR(VLOOKUP(A36,source_honoraires!$B$10:$X$351,source_honoraires!$X$9,FALSE),0)</f>
        <v>0</v>
      </c>
      <c r="L36" s="770"/>
      <c r="M36" s="770"/>
      <c r="N36" s="771"/>
      <c r="O36" s="767">
        <f>IFERROR(VLOOKUP(A36,source_honoraires!$B$10:$X$351,source_honoraires!$W$9,FALSE),0)</f>
        <v>0</v>
      </c>
      <c r="P36" s="767"/>
      <c r="Q36" s="767"/>
      <c r="R36" s="767"/>
      <c r="S36" s="768"/>
      <c r="T36" s="470" t="s">
        <v>762</v>
      </c>
      <c r="U36" s="774" t="str">
        <f>IFERROR(VLOOKUP(T36,source_honoraires!$B$10:$X$351,source_honoraires!$F$9,FALSE),"")</f>
        <v/>
      </c>
      <c r="V36" s="775"/>
      <c r="W36" s="776"/>
      <c r="X36" s="777" t="str">
        <f>IFERROR(VLOOKUP(T36,source_honoraires!$B$10:$X$351,source_honoraires!$L$9,FALSE)&amp;"/"&amp;VLOOKUP(T36,source_honoraires!$B$10:$X$351,source_honoraires!$M$9,FALSE)&amp;"/"&amp;VLOOKUP(T36,source_honoraires!$B$10:$X$351,source_honoraires!$N$9,FALSE),"")</f>
        <v/>
      </c>
      <c r="Y36" s="776"/>
      <c r="Z36" s="769" t="str">
        <f>IFERROR(VLOOKUP(T36,source_honoraires!$B$10:$X$351,source_honoraires!$X$9,FALSE),"")</f>
        <v/>
      </c>
      <c r="AA36" s="771"/>
      <c r="AB36" s="769">
        <f>IFERROR(VLOOKUP(T36,source_honoraires!$B$10:$X$351,source_honoraires!$W$9,FALSE),0)</f>
        <v>0</v>
      </c>
      <c r="AC36" s="785"/>
      <c r="AD36" s="143"/>
    </row>
    <row r="37" spans="1:30" s="37" customFormat="1" ht="24.75" customHeight="1" thickBot="1" x14ac:dyDescent="0.2">
      <c r="A37" s="470" t="s">
        <v>742</v>
      </c>
      <c r="B37" s="753" t="str">
        <f>IFERROR(VLOOKUP(A37,source_honoraires!$B$10:$X$351,source_honoraires!$F$9,FALSE),"")</f>
        <v/>
      </c>
      <c r="C37" s="754"/>
      <c r="D37" s="754"/>
      <c r="E37" s="754"/>
      <c r="F37" s="754"/>
      <c r="G37" s="790" t="str">
        <f>IFERROR(VLOOKUP(A37,source_honoraires!$B$10:$X$351,source_honoraires!$L$9,FALSE)&amp;"/"&amp;VLOOKUP(A37,source_honoraires!$B$10:$X$351,source_honoraires!$M$9,FALSE)&amp;"/"&amp;VLOOKUP(A37,source_honoraires!$B$10:$X$351,source_honoraires!$N$9,FALSE),"")</f>
        <v/>
      </c>
      <c r="H37" s="791"/>
      <c r="I37" s="791"/>
      <c r="J37" s="792"/>
      <c r="K37" s="793">
        <f>IFERROR(VLOOKUP(A37,source_honoraires!$B$10:$X$351,source_honoraires!$X$9,FALSE),0)</f>
        <v>0</v>
      </c>
      <c r="L37" s="797"/>
      <c r="M37" s="797"/>
      <c r="N37" s="795"/>
      <c r="O37" s="786">
        <f>IFERROR(VLOOKUP(A37,source_honoraires!$B$10:$X$351,source_honoraires!$W$9,FALSE),0)</f>
        <v>0</v>
      </c>
      <c r="P37" s="786"/>
      <c r="Q37" s="786"/>
      <c r="R37" s="786"/>
      <c r="S37" s="787"/>
      <c r="T37" s="470" t="s">
        <v>763</v>
      </c>
      <c r="U37" s="796" t="str">
        <f>IFERROR(VLOOKUP(T37,source_honoraires!$B$10:$X$351,source_honoraires!$F$9,FALSE),"")</f>
        <v/>
      </c>
      <c r="V37" s="791"/>
      <c r="W37" s="792"/>
      <c r="X37" s="790" t="str">
        <f>IFERROR(VLOOKUP(T37,source_honoraires!$B$10:$X$351,source_honoraires!$L$9,FALSE)&amp;"/"&amp;VLOOKUP(T37,source_honoraires!$B$10:$X$351,source_honoraires!$M$9,FALSE)&amp;"/"&amp;VLOOKUP(T37,source_honoraires!$B$10:$X$351,source_honoraires!$N$9,FALSE),"")</f>
        <v/>
      </c>
      <c r="Y37" s="792"/>
      <c r="Z37" s="793" t="str">
        <f>IFERROR(VLOOKUP(T37,source_honoraires!$B$10:$X$351,source_honoraires!$X$9,FALSE),"")</f>
        <v/>
      </c>
      <c r="AA37" s="795"/>
      <c r="AB37" s="793">
        <f>IFERROR(VLOOKUP(T37,source_honoraires!$B$10:$X$351,source_honoraires!$W$9,FALSE),0)</f>
        <v>0</v>
      </c>
      <c r="AC37" s="794"/>
      <c r="AD37" s="143"/>
    </row>
    <row r="38" spans="1:30" s="11" customFormat="1" ht="24.75" customHeight="1" x14ac:dyDescent="0.15">
      <c r="A38" s="471"/>
      <c r="T38" s="471"/>
      <c r="Z38" s="30"/>
      <c r="AA38" s="30"/>
      <c r="AB38" s="30"/>
      <c r="AC38" s="30"/>
    </row>
    <row r="39" spans="1:30" ht="24.75" customHeight="1" x14ac:dyDescent="0.15">
      <c r="Z39" s="452"/>
      <c r="AA39" s="452"/>
      <c r="AB39" s="452"/>
      <c r="AC39" s="452"/>
    </row>
    <row r="40" spans="1:30" ht="24.75" customHeight="1" x14ac:dyDescent="0.15">
      <c r="Z40" s="452"/>
      <c r="AA40" s="452"/>
      <c r="AB40" s="452"/>
      <c r="AC40" s="452"/>
    </row>
    <row r="41" spans="1:30" ht="24.75" customHeight="1" thickBot="1" x14ac:dyDescent="0.2">
      <c r="Z41" s="452"/>
      <c r="AA41" s="452"/>
      <c r="AB41" s="452"/>
      <c r="AC41" s="452"/>
    </row>
    <row r="42" spans="1:30" ht="63.75" customHeight="1" x14ac:dyDescent="0.15">
      <c r="A42" s="488"/>
      <c r="B42" s="783" t="s">
        <v>228</v>
      </c>
      <c r="C42" s="781"/>
      <c r="D42" s="781"/>
      <c r="E42" s="781"/>
      <c r="F42" s="782"/>
      <c r="G42" s="780" t="s">
        <v>238</v>
      </c>
      <c r="H42" s="781"/>
      <c r="I42" s="781"/>
      <c r="J42" s="782"/>
      <c r="K42" s="780" t="s">
        <v>239</v>
      </c>
      <c r="L42" s="781"/>
      <c r="M42" s="781"/>
      <c r="N42" s="782"/>
      <c r="O42" s="778" t="s">
        <v>240</v>
      </c>
      <c r="P42" s="778"/>
      <c r="Q42" s="778"/>
      <c r="R42" s="778"/>
      <c r="S42" s="779"/>
      <c r="T42" s="479"/>
      <c r="U42" s="784" t="s">
        <v>228</v>
      </c>
      <c r="V42" s="778"/>
      <c r="W42" s="778"/>
      <c r="X42" s="780" t="s">
        <v>238</v>
      </c>
      <c r="Y42" s="782"/>
      <c r="Z42" s="798" t="s">
        <v>239</v>
      </c>
      <c r="AA42" s="799"/>
      <c r="AB42" s="788" t="s">
        <v>240</v>
      </c>
      <c r="AC42" s="789"/>
    </row>
    <row r="43" spans="1:30" ht="24.75" customHeight="1" x14ac:dyDescent="0.15">
      <c r="A43" s="489" t="s">
        <v>764</v>
      </c>
      <c r="B43" s="749">
        <f>IFERROR(VLOOKUP(A43,source_honoraires!$B$10:$X$351,source_honoraires!$F$9,FALSE),0)</f>
        <v>0</v>
      </c>
      <c r="C43" s="750"/>
      <c r="D43" s="750"/>
      <c r="E43" s="750"/>
      <c r="F43" s="750"/>
      <c r="G43" s="777" t="str">
        <f>IFERROR(VLOOKUP(A43,source_honoraires!$B$10:$X$351,source_honoraires!$L$9,FALSE)&amp;"/"&amp;VLOOKUP(A43,source_honoraires!$B$10:$X$351,source_honoraires!$M$9,FALSE)&amp;"/"&amp;VLOOKUP(A43,source_honoraires!$B$10:$X$351,source_honoraires!$N$9,FALSE),"")</f>
        <v/>
      </c>
      <c r="H43" s="775"/>
      <c r="I43" s="775"/>
      <c r="J43" s="776"/>
      <c r="K43" s="769" t="str">
        <f>IFERROR(VLOOKUP(A43,source_honoraires!$B$10:$X$351,source_honoraires!$X$9,FALSE),"")</f>
        <v/>
      </c>
      <c r="L43" s="770"/>
      <c r="M43" s="770"/>
      <c r="N43" s="771"/>
      <c r="O43" s="767">
        <f>IFERROR(VLOOKUP(A43,source_honoraires!$B$10:$X$351,source_honoraires!$W$9,FALSE),0)</f>
        <v>0</v>
      </c>
      <c r="P43" s="767"/>
      <c r="Q43" s="767"/>
      <c r="R43" s="767"/>
      <c r="S43" s="768"/>
      <c r="T43" s="470" t="s">
        <v>799</v>
      </c>
      <c r="U43" s="774" t="str">
        <f>IFERROR(VLOOKUP(T43,source_honoraires!$B$10:$X$351,source_honoraires!$F$9,FALSE),"")</f>
        <v/>
      </c>
      <c r="V43" s="775"/>
      <c r="W43" s="776"/>
      <c r="X43" s="777" t="str">
        <f>IFERROR(VLOOKUP(T43,source_honoraires!$B$10:$X$351,source_honoraires!$L$9,FALSE)&amp;"/"&amp;VLOOKUP(T43,source_honoraires!$B$10:$X$351,source_honoraires!$M$9,FALSE)&amp;"/"&amp;VLOOKUP(T43,source_honoraires!$B$10:$X$351,source_honoraires!$N$9,FALSE),"")</f>
        <v/>
      </c>
      <c r="Y43" s="776"/>
      <c r="Z43" s="769" t="str">
        <f>IFERROR(VLOOKUP(T43,source_honoraires!$B$10:$X$351,source_honoraires!$X$9,FALSE),"")</f>
        <v/>
      </c>
      <c r="AA43" s="771"/>
      <c r="AB43" s="769" t="str">
        <f>IFERROR(VLOOKUP(T43,source_honoraires!$B$10:$X$351,source_honoraires!$W$9,FALSE),"")</f>
        <v/>
      </c>
      <c r="AC43" s="785"/>
    </row>
    <row r="44" spans="1:30" ht="24.75" customHeight="1" x14ac:dyDescent="0.15">
      <c r="A44" s="489" t="s">
        <v>765</v>
      </c>
      <c r="B44" s="749">
        <f>IFERROR(VLOOKUP(A44,source_honoraires!$B$10:$X$351,source_honoraires!$F$9,FALSE),0)</f>
        <v>0</v>
      </c>
      <c r="C44" s="750"/>
      <c r="D44" s="750"/>
      <c r="E44" s="750"/>
      <c r="F44" s="750"/>
      <c r="G44" s="777" t="str">
        <f>IFERROR(VLOOKUP(A44,source_honoraires!$B$10:$X$351,source_honoraires!$L$9,FALSE)&amp;"/"&amp;VLOOKUP(A44,source_honoraires!$B$10:$X$351,source_honoraires!$M$9,FALSE)&amp;"/"&amp;VLOOKUP(A44,source_honoraires!$B$10:$X$351,source_honoraires!$N$9,FALSE),"")</f>
        <v/>
      </c>
      <c r="H44" s="775"/>
      <c r="I44" s="775"/>
      <c r="J44" s="776"/>
      <c r="K44" s="769" t="str">
        <f>IFERROR(VLOOKUP(A44,source_honoraires!$B$10:$X$351,source_honoraires!$X$9,FALSE),"")</f>
        <v/>
      </c>
      <c r="L44" s="770"/>
      <c r="M44" s="770"/>
      <c r="N44" s="771"/>
      <c r="O44" s="767">
        <f>IFERROR(VLOOKUP(A44,source_honoraires!$B$10:$X$351,source_honoraires!$W$9,FALSE),0)</f>
        <v>0</v>
      </c>
      <c r="P44" s="767"/>
      <c r="Q44" s="767"/>
      <c r="R44" s="767"/>
      <c r="S44" s="768"/>
      <c r="T44" s="470" t="s">
        <v>800</v>
      </c>
      <c r="U44" s="774" t="str">
        <f>IFERROR(VLOOKUP(T44,source_honoraires!$B$10:$X$351,source_honoraires!$F$9,FALSE),"")</f>
        <v/>
      </c>
      <c r="V44" s="775"/>
      <c r="W44" s="776"/>
      <c r="X44" s="777" t="str">
        <f>IFERROR(VLOOKUP(T44,source_honoraires!$B$10:$X$351,source_honoraires!$L$9,FALSE)&amp;"/"&amp;VLOOKUP(T44,source_honoraires!$B$10:$X$351,source_honoraires!$M$9,FALSE)&amp;"/"&amp;VLOOKUP(T44,source_honoraires!$B$10:$X$351,source_honoraires!$N$9,FALSE),"")</f>
        <v/>
      </c>
      <c r="Y44" s="776"/>
      <c r="Z44" s="769" t="str">
        <f>IFERROR(VLOOKUP(T44,source_honoraires!$B$10:$X$351,source_honoraires!$X$9,FALSE),"")</f>
        <v/>
      </c>
      <c r="AA44" s="771"/>
      <c r="AB44" s="769" t="str">
        <f>IFERROR(VLOOKUP(T44,source_honoraires!$B$10:$X$351,source_honoraires!$W$9,FALSE),"")</f>
        <v/>
      </c>
      <c r="AC44" s="785"/>
    </row>
    <row r="45" spans="1:30" ht="24.75" customHeight="1" x14ac:dyDescent="0.15">
      <c r="A45" s="489" t="s">
        <v>766</v>
      </c>
      <c r="B45" s="749">
        <f>IFERROR(VLOOKUP(A45,source_honoraires!$B$10:$X$351,source_honoraires!$F$9,FALSE),0)</f>
        <v>0</v>
      </c>
      <c r="C45" s="750"/>
      <c r="D45" s="750"/>
      <c r="E45" s="750"/>
      <c r="F45" s="750"/>
      <c r="G45" s="777" t="str">
        <f>IFERROR(VLOOKUP(A45,source_honoraires!$B$10:$X$351,source_honoraires!$L$9,FALSE)&amp;"/"&amp;VLOOKUP(A45,source_honoraires!$B$10:$X$351,source_honoraires!$M$9,FALSE)&amp;"/"&amp;VLOOKUP(A45,source_honoraires!$B$10:$X$351,source_honoraires!$N$9,FALSE),"")</f>
        <v/>
      </c>
      <c r="H45" s="775"/>
      <c r="I45" s="775"/>
      <c r="J45" s="776"/>
      <c r="K45" s="769" t="str">
        <f>IFERROR(VLOOKUP(A45,source_honoraires!$B$10:$X$351,source_honoraires!$X$9,FALSE),"")</f>
        <v/>
      </c>
      <c r="L45" s="770"/>
      <c r="M45" s="770"/>
      <c r="N45" s="771"/>
      <c r="O45" s="767">
        <f>IFERROR(VLOOKUP(A45,source_honoraires!$B$10:$X$351,source_honoraires!$W$9,FALSE),0)</f>
        <v>0</v>
      </c>
      <c r="P45" s="767"/>
      <c r="Q45" s="767"/>
      <c r="R45" s="767"/>
      <c r="S45" s="768"/>
      <c r="T45" s="470" t="s">
        <v>801</v>
      </c>
      <c r="U45" s="774" t="str">
        <f>IFERROR(VLOOKUP(T45,source_honoraires!$B$10:$X$351,source_honoraires!$F$9,FALSE),"")</f>
        <v/>
      </c>
      <c r="V45" s="775"/>
      <c r="W45" s="776"/>
      <c r="X45" s="777" t="str">
        <f>IFERROR(VLOOKUP(T45,source_honoraires!$B$10:$X$351,source_honoraires!$L$9,FALSE)&amp;"/"&amp;VLOOKUP(T45,source_honoraires!$B$10:$X$351,source_honoraires!$M$9,FALSE)&amp;"/"&amp;VLOOKUP(T45,source_honoraires!$B$10:$X$351,source_honoraires!$N$9,FALSE),"")</f>
        <v/>
      </c>
      <c r="Y45" s="776"/>
      <c r="Z45" s="769" t="str">
        <f>IFERROR(VLOOKUP(T45,source_honoraires!$B$10:$X$351,source_honoraires!$X$9,FALSE),"")</f>
        <v/>
      </c>
      <c r="AA45" s="771"/>
      <c r="AB45" s="769" t="str">
        <f>IFERROR(VLOOKUP(T45,source_honoraires!$B$10:$X$351,source_honoraires!$W$9,FALSE),"")</f>
        <v/>
      </c>
      <c r="AC45" s="785"/>
    </row>
    <row r="46" spans="1:30" ht="24.75" customHeight="1" x14ac:dyDescent="0.15">
      <c r="A46" s="489" t="s">
        <v>767</v>
      </c>
      <c r="B46" s="749">
        <f>IFERROR(VLOOKUP(A46,source_honoraires!$B$10:$X$351,source_honoraires!$F$9,FALSE),0)</f>
        <v>0</v>
      </c>
      <c r="C46" s="750"/>
      <c r="D46" s="750"/>
      <c r="E46" s="750"/>
      <c r="F46" s="750"/>
      <c r="G46" s="777" t="str">
        <f>IFERROR(VLOOKUP(A46,source_honoraires!$B$10:$X$351,source_honoraires!$L$9,FALSE)&amp;"/"&amp;VLOOKUP(A46,source_honoraires!$B$10:$X$351,source_honoraires!$M$9,FALSE)&amp;"/"&amp;VLOOKUP(A46,source_honoraires!$B$10:$X$351,source_honoraires!$N$9,FALSE),"")</f>
        <v/>
      </c>
      <c r="H46" s="775"/>
      <c r="I46" s="775"/>
      <c r="J46" s="776"/>
      <c r="K46" s="769" t="str">
        <f>IFERROR(VLOOKUP(A46,source_honoraires!$B$10:$X$351,source_honoraires!$X$9,FALSE),"")</f>
        <v/>
      </c>
      <c r="L46" s="770"/>
      <c r="M46" s="770"/>
      <c r="N46" s="771"/>
      <c r="O46" s="767">
        <f>IFERROR(VLOOKUP(A46,source_honoraires!$B$10:$X$351,source_honoraires!$W$9,FALSE),0)</f>
        <v>0</v>
      </c>
      <c r="P46" s="767"/>
      <c r="Q46" s="767"/>
      <c r="R46" s="767"/>
      <c r="S46" s="768"/>
      <c r="T46" s="470" t="s">
        <v>802</v>
      </c>
      <c r="U46" s="774" t="str">
        <f>IFERROR(VLOOKUP(T46,source_honoraires!$B$10:$X$351,source_honoraires!$F$9,FALSE),"")</f>
        <v/>
      </c>
      <c r="V46" s="775"/>
      <c r="W46" s="776"/>
      <c r="X46" s="777" t="str">
        <f>IFERROR(VLOOKUP(T46,source_honoraires!$B$10:$X$351,source_honoraires!$L$9,FALSE)&amp;"/"&amp;VLOOKUP(T46,source_honoraires!$B$10:$X$351,source_honoraires!$M$9,FALSE)&amp;"/"&amp;VLOOKUP(T46,source_honoraires!$B$10:$X$351,source_honoraires!$N$9,FALSE),"")</f>
        <v/>
      </c>
      <c r="Y46" s="776"/>
      <c r="Z46" s="769" t="str">
        <f>IFERROR(VLOOKUP(T46,source_honoraires!$B$10:$X$351,source_honoraires!$X$9,FALSE),"")</f>
        <v/>
      </c>
      <c r="AA46" s="771"/>
      <c r="AB46" s="769" t="str">
        <f>IFERROR(VLOOKUP(T46,source_honoraires!$B$10:$X$351,source_honoraires!$W$9,FALSE),"")</f>
        <v/>
      </c>
      <c r="AC46" s="785"/>
    </row>
    <row r="47" spans="1:30" ht="24.75" customHeight="1" x14ac:dyDescent="0.15">
      <c r="A47" s="489" t="s">
        <v>768</v>
      </c>
      <c r="B47" s="749">
        <f>IFERROR(VLOOKUP(A47,source_honoraires!$B$10:$X$351,source_honoraires!$F$9,FALSE),0)</f>
        <v>0</v>
      </c>
      <c r="C47" s="750"/>
      <c r="D47" s="750"/>
      <c r="E47" s="750"/>
      <c r="F47" s="750"/>
      <c r="G47" s="777" t="str">
        <f>IFERROR(VLOOKUP(A47,source_honoraires!$B$10:$X$351,source_honoraires!$L$9,FALSE)&amp;"/"&amp;VLOOKUP(A47,source_honoraires!$B$10:$X$351,source_honoraires!$M$9,FALSE)&amp;"/"&amp;VLOOKUP(A47,source_honoraires!$B$10:$X$351,source_honoraires!$N$9,FALSE),"")</f>
        <v/>
      </c>
      <c r="H47" s="775"/>
      <c r="I47" s="775"/>
      <c r="J47" s="776"/>
      <c r="K47" s="769" t="str">
        <f>IFERROR(VLOOKUP(A47,source_honoraires!$B$10:$X$351,source_honoraires!$X$9,FALSE),"")</f>
        <v/>
      </c>
      <c r="L47" s="770"/>
      <c r="M47" s="770"/>
      <c r="N47" s="771"/>
      <c r="O47" s="767">
        <f>IFERROR(VLOOKUP(A47,source_honoraires!$B$10:$X$351,source_honoraires!$W$9,FALSE),0)</f>
        <v>0</v>
      </c>
      <c r="P47" s="767"/>
      <c r="Q47" s="767"/>
      <c r="R47" s="767"/>
      <c r="S47" s="768"/>
      <c r="T47" s="470" t="s">
        <v>803</v>
      </c>
      <c r="U47" s="774" t="str">
        <f>IFERROR(VLOOKUP(T47,source_honoraires!$B$10:$X$351,source_honoraires!$F$9,FALSE),"")</f>
        <v/>
      </c>
      <c r="V47" s="775"/>
      <c r="W47" s="776"/>
      <c r="X47" s="777" t="str">
        <f>IFERROR(VLOOKUP(T47,source_honoraires!$B$10:$X$351,source_honoraires!$L$9,FALSE)&amp;"/"&amp;VLOOKUP(T47,source_honoraires!$B$10:$X$351,source_honoraires!$M$9,FALSE)&amp;"/"&amp;VLOOKUP(T47,source_honoraires!$B$10:$X$351,source_honoraires!$N$9,FALSE),"")</f>
        <v/>
      </c>
      <c r="Y47" s="776"/>
      <c r="Z47" s="769" t="str">
        <f>IFERROR(VLOOKUP(T47,source_honoraires!$B$10:$X$351,source_honoraires!$X$9,FALSE),"")</f>
        <v/>
      </c>
      <c r="AA47" s="771"/>
      <c r="AB47" s="769" t="str">
        <f>IFERROR(VLOOKUP(T47,source_honoraires!$B$10:$X$351,source_honoraires!$W$9,FALSE),"")</f>
        <v/>
      </c>
      <c r="AC47" s="785"/>
    </row>
    <row r="48" spans="1:30" ht="24.75" customHeight="1" x14ac:dyDescent="0.15">
      <c r="A48" s="489" t="s">
        <v>769</v>
      </c>
      <c r="B48" s="749">
        <f>IFERROR(VLOOKUP(A48,source_honoraires!$B$10:$X$351,source_honoraires!$F$9,FALSE),0)</f>
        <v>0</v>
      </c>
      <c r="C48" s="750"/>
      <c r="D48" s="750"/>
      <c r="E48" s="750"/>
      <c r="F48" s="750"/>
      <c r="G48" s="777" t="str">
        <f>IFERROR(VLOOKUP(A48,source_honoraires!$B$10:$X$351,source_honoraires!$L$9,FALSE)&amp;"/"&amp;VLOOKUP(A48,source_honoraires!$B$10:$X$351,source_honoraires!$M$9,FALSE)&amp;"/"&amp;VLOOKUP(A48,source_honoraires!$B$10:$X$351,source_honoraires!$N$9,FALSE),"")</f>
        <v/>
      </c>
      <c r="H48" s="775"/>
      <c r="I48" s="775"/>
      <c r="J48" s="776"/>
      <c r="K48" s="769" t="str">
        <f>IFERROR(VLOOKUP(A48,source_honoraires!$B$10:$X$351,source_honoraires!$X$9,FALSE),"")</f>
        <v/>
      </c>
      <c r="L48" s="770"/>
      <c r="M48" s="770"/>
      <c r="N48" s="771"/>
      <c r="O48" s="767">
        <f>IFERROR(VLOOKUP(A48,source_honoraires!$B$10:$X$351,source_honoraires!$W$9,FALSE),0)</f>
        <v>0</v>
      </c>
      <c r="P48" s="767"/>
      <c r="Q48" s="767"/>
      <c r="R48" s="767"/>
      <c r="S48" s="768"/>
      <c r="T48" s="470" t="s">
        <v>804</v>
      </c>
      <c r="U48" s="774" t="str">
        <f>IFERROR(VLOOKUP(T48,source_honoraires!$B$10:$X$351,source_honoraires!$F$9,FALSE),"")</f>
        <v/>
      </c>
      <c r="V48" s="775"/>
      <c r="W48" s="776"/>
      <c r="X48" s="777" t="str">
        <f>IFERROR(VLOOKUP(T48,source_honoraires!$B$10:$X$351,source_honoraires!$L$9,FALSE)&amp;"/"&amp;VLOOKUP(T48,source_honoraires!$B$10:$X$351,source_honoraires!$M$9,FALSE)&amp;"/"&amp;VLOOKUP(T48,source_honoraires!$B$10:$X$351,source_honoraires!$N$9,FALSE),"")</f>
        <v/>
      </c>
      <c r="Y48" s="776"/>
      <c r="Z48" s="769" t="str">
        <f>IFERROR(VLOOKUP(T48,source_honoraires!$B$10:$X$351,source_honoraires!$X$9,FALSE),"")</f>
        <v/>
      </c>
      <c r="AA48" s="771"/>
      <c r="AB48" s="769" t="str">
        <f>IFERROR(VLOOKUP(T48,source_honoraires!$B$10:$X$351,source_honoraires!$W$9,FALSE),"")</f>
        <v/>
      </c>
      <c r="AC48" s="785"/>
    </row>
    <row r="49" spans="1:29" ht="24.75" customHeight="1" x14ac:dyDescent="0.15">
      <c r="A49" s="489" t="s">
        <v>770</v>
      </c>
      <c r="B49" s="749">
        <f>IFERROR(VLOOKUP(A49,source_honoraires!$B$10:$X$351,source_honoraires!$F$9,FALSE),0)</f>
        <v>0</v>
      </c>
      <c r="C49" s="750"/>
      <c r="D49" s="750"/>
      <c r="E49" s="750"/>
      <c r="F49" s="750"/>
      <c r="G49" s="777" t="str">
        <f>IFERROR(VLOOKUP(A49,source_honoraires!$B$10:$X$351,source_honoraires!$L$9,FALSE)&amp;"/"&amp;VLOOKUP(A49,source_honoraires!$B$10:$X$351,source_honoraires!$M$9,FALSE)&amp;"/"&amp;VLOOKUP(A49,source_honoraires!$B$10:$X$351,source_honoraires!$N$9,FALSE),"")</f>
        <v/>
      </c>
      <c r="H49" s="775"/>
      <c r="I49" s="775"/>
      <c r="J49" s="776"/>
      <c r="K49" s="769" t="str">
        <f>IFERROR(VLOOKUP(A49,source_honoraires!$B$10:$X$351,source_honoraires!$X$9,FALSE),"")</f>
        <v/>
      </c>
      <c r="L49" s="770"/>
      <c r="M49" s="770"/>
      <c r="N49" s="771"/>
      <c r="O49" s="767">
        <f>IFERROR(VLOOKUP(A49,source_honoraires!$B$10:$X$351,source_honoraires!$W$9,FALSE),0)</f>
        <v>0</v>
      </c>
      <c r="P49" s="767"/>
      <c r="Q49" s="767"/>
      <c r="R49" s="767"/>
      <c r="S49" s="768"/>
      <c r="T49" s="470" t="s">
        <v>805</v>
      </c>
      <c r="U49" s="774" t="str">
        <f>IFERROR(VLOOKUP(T49,source_honoraires!$B$10:$X$351,source_honoraires!$F$9,FALSE),"")</f>
        <v/>
      </c>
      <c r="V49" s="775"/>
      <c r="W49" s="776"/>
      <c r="X49" s="777" t="str">
        <f>IFERROR(VLOOKUP(T49,source_honoraires!$B$10:$X$351,source_honoraires!$L$9,FALSE)&amp;"/"&amp;VLOOKUP(T49,source_honoraires!$B$10:$X$351,source_honoraires!$M$9,FALSE)&amp;"/"&amp;VLOOKUP(T49,source_honoraires!$B$10:$X$351,source_honoraires!$N$9,FALSE),"")</f>
        <v/>
      </c>
      <c r="Y49" s="776"/>
      <c r="Z49" s="769" t="str">
        <f>IFERROR(VLOOKUP(T49,source_honoraires!$B$10:$X$351,source_honoraires!$X$9,FALSE),"")</f>
        <v/>
      </c>
      <c r="AA49" s="771"/>
      <c r="AB49" s="769" t="str">
        <f>IFERROR(VLOOKUP(T49,source_honoraires!$B$10:$X$351,source_honoraires!$W$9,FALSE),"")</f>
        <v/>
      </c>
      <c r="AC49" s="785"/>
    </row>
    <row r="50" spans="1:29" ht="24.75" customHeight="1" x14ac:dyDescent="0.15">
      <c r="A50" s="489" t="s">
        <v>771</v>
      </c>
      <c r="B50" s="749">
        <f>IFERROR(VLOOKUP(A50,source_honoraires!$B$10:$X$351,source_honoraires!$F$9,FALSE),0)</f>
        <v>0</v>
      </c>
      <c r="C50" s="750"/>
      <c r="D50" s="750"/>
      <c r="E50" s="750"/>
      <c r="F50" s="750"/>
      <c r="G50" s="777" t="str">
        <f>IFERROR(VLOOKUP(A50,source_honoraires!$B$10:$X$351,source_honoraires!$L$9,FALSE)&amp;"/"&amp;VLOOKUP(A50,source_honoraires!$B$10:$X$351,source_honoraires!$M$9,FALSE)&amp;"/"&amp;VLOOKUP(A50,source_honoraires!$B$10:$X$351,source_honoraires!$N$9,FALSE),"")</f>
        <v/>
      </c>
      <c r="H50" s="775"/>
      <c r="I50" s="775"/>
      <c r="J50" s="776"/>
      <c r="K50" s="769" t="str">
        <f>IFERROR(VLOOKUP(A50,source_honoraires!$B$10:$X$351,source_honoraires!$X$9,FALSE),"")</f>
        <v/>
      </c>
      <c r="L50" s="770"/>
      <c r="M50" s="770"/>
      <c r="N50" s="771"/>
      <c r="O50" s="767">
        <f>IFERROR(VLOOKUP(A50,source_honoraires!$B$10:$X$351,source_honoraires!$W$9,FALSE),0)</f>
        <v>0</v>
      </c>
      <c r="P50" s="767"/>
      <c r="Q50" s="767"/>
      <c r="R50" s="767"/>
      <c r="S50" s="768"/>
      <c r="T50" s="470" t="s">
        <v>806</v>
      </c>
      <c r="U50" s="774" t="str">
        <f>IFERROR(VLOOKUP(T50,source_honoraires!$B$10:$X$351,source_honoraires!$F$9,FALSE),"")</f>
        <v/>
      </c>
      <c r="V50" s="775"/>
      <c r="W50" s="776"/>
      <c r="X50" s="777" t="str">
        <f>IFERROR(VLOOKUP(T50,source_honoraires!$B$10:$X$351,source_honoraires!$L$9,FALSE)&amp;"/"&amp;VLOOKUP(T50,source_honoraires!$B$10:$X$351,source_honoraires!$M$9,FALSE)&amp;"/"&amp;VLOOKUP(T50,source_honoraires!$B$10:$X$351,source_honoraires!$N$9,FALSE),"")</f>
        <v/>
      </c>
      <c r="Y50" s="776"/>
      <c r="Z50" s="769" t="str">
        <f>IFERROR(VLOOKUP(T50,source_honoraires!$B$10:$X$351,source_honoraires!$X$9,FALSE),"")</f>
        <v/>
      </c>
      <c r="AA50" s="771"/>
      <c r="AB50" s="769" t="str">
        <f>IFERROR(VLOOKUP(T50,source_honoraires!$B$10:$X$351,source_honoraires!$W$9,FALSE),"")</f>
        <v/>
      </c>
      <c r="AC50" s="785"/>
    </row>
    <row r="51" spans="1:29" ht="24.75" customHeight="1" x14ac:dyDescent="0.15">
      <c r="A51" s="489" t="s">
        <v>772</v>
      </c>
      <c r="B51" s="749">
        <f>IFERROR(VLOOKUP(A51,source_honoraires!$B$10:$X$351,source_honoraires!$F$9,FALSE),0)</f>
        <v>0</v>
      </c>
      <c r="C51" s="750"/>
      <c r="D51" s="750"/>
      <c r="E51" s="750"/>
      <c r="F51" s="750"/>
      <c r="G51" s="777" t="str">
        <f>IFERROR(VLOOKUP(A51,source_honoraires!$B$10:$X$351,source_honoraires!$L$9,FALSE)&amp;"/"&amp;VLOOKUP(A51,source_honoraires!$B$10:$X$351,source_honoraires!$M$9,FALSE)&amp;"/"&amp;VLOOKUP(A51,source_honoraires!$B$10:$X$351,source_honoraires!$N$9,FALSE),"")</f>
        <v/>
      </c>
      <c r="H51" s="775"/>
      <c r="I51" s="775"/>
      <c r="J51" s="776"/>
      <c r="K51" s="769" t="str">
        <f>IFERROR(VLOOKUP(A51,source_honoraires!$B$10:$X$351,source_honoraires!$X$9,FALSE),"")</f>
        <v/>
      </c>
      <c r="L51" s="770"/>
      <c r="M51" s="770"/>
      <c r="N51" s="771"/>
      <c r="O51" s="767">
        <f>IFERROR(VLOOKUP(A51,source_honoraires!$B$10:$X$351,source_honoraires!$W$9,FALSE),0)</f>
        <v>0</v>
      </c>
      <c r="P51" s="767"/>
      <c r="Q51" s="767"/>
      <c r="R51" s="767"/>
      <c r="S51" s="768"/>
      <c r="T51" s="470" t="s">
        <v>807</v>
      </c>
      <c r="U51" s="774" t="str">
        <f>IFERROR(VLOOKUP(T51,source_honoraires!$B$10:$X$351,source_honoraires!$F$9,FALSE),"")</f>
        <v/>
      </c>
      <c r="V51" s="775"/>
      <c r="W51" s="776"/>
      <c r="X51" s="777" t="str">
        <f>IFERROR(VLOOKUP(T51,source_honoraires!$B$10:$X$351,source_honoraires!$L$9,FALSE)&amp;"/"&amp;VLOOKUP(T51,source_honoraires!$B$10:$X$351,source_honoraires!$M$9,FALSE)&amp;"/"&amp;VLOOKUP(T51,source_honoraires!$B$10:$X$351,source_honoraires!$N$9,FALSE),"")</f>
        <v/>
      </c>
      <c r="Y51" s="776"/>
      <c r="Z51" s="769" t="str">
        <f>IFERROR(VLOOKUP(T51,source_honoraires!$B$10:$X$351,source_honoraires!$X$9,FALSE),"")</f>
        <v/>
      </c>
      <c r="AA51" s="771"/>
      <c r="AB51" s="769" t="str">
        <f>IFERROR(VLOOKUP(T51,source_honoraires!$B$10:$X$351,source_honoraires!$W$9,FALSE),"")</f>
        <v/>
      </c>
      <c r="AC51" s="785"/>
    </row>
    <row r="52" spans="1:29" ht="24.75" customHeight="1" x14ac:dyDescent="0.15">
      <c r="A52" s="489" t="s">
        <v>773</v>
      </c>
      <c r="B52" s="749">
        <f>IFERROR(VLOOKUP(A52,source_honoraires!$B$10:$X$351,source_honoraires!$F$9,FALSE),0)</f>
        <v>0</v>
      </c>
      <c r="C52" s="750"/>
      <c r="D52" s="750"/>
      <c r="E52" s="750"/>
      <c r="F52" s="750"/>
      <c r="G52" s="777" t="str">
        <f>IFERROR(VLOOKUP(A52,source_honoraires!$B$10:$X$351,source_honoraires!$L$9,FALSE)&amp;"/"&amp;VLOOKUP(A52,source_honoraires!$B$10:$X$351,source_honoraires!$M$9,FALSE)&amp;"/"&amp;VLOOKUP(A52,source_honoraires!$B$10:$X$351,source_honoraires!$N$9,FALSE),"")</f>
        <v/>
      </c>
      <c r="H52" s="775"/>
      <c r="I52" s="775"/>
      <c r="J52" s="776"/>
      <c r="K52" s="769" t="str">
        <f>IFERROR(VLOOKUP(A52,source_honoraires!$B$10:$X$351,source_honoraires!$X$9,FALSE),"")</f>
        <v/>
      </c>
      <c r="L52" s="770"/>
      <c r="M52" s="770"/>
      <c r="N52" s="771"/>
      <c r="O52" s="767">
        <f>IFERROR(VLOOKUP(A52,source_honoraires!$B$10:$X$351,source_honoraires!$W$9,FALSE),0)</f>
        <v>0</v>
      </c>
      <c r="P52" s="767"/>
      <c r="Q52" s="767"/>
      <c r="R52" s="767"/>
      <c r="S52" s="768"/>
      <c r="T52" s="470" t="s">
        <v>808</v>
      </c>
      <c r="U52" s="774" t="str">
        <f>IFERROR(VLOOKUP(T52,source_honoraires!$B$10:$X$351,source_honoraires!$F$9,FALSE),"")</f>
        <v/>
      </c>
      <c r="V52" s="775"/>
      <c r="W52" s="776"/>
      <c r="X52" s="777" t="str">
        <f>IFERROR(VLOOKUP(T52,source_honoraires!$B$10:$X$351,source_honoraires!$L$9,FALSE)&amp;"/"&amp;VLOOKUP(T52,source_honoraires!$B$10:$X$351,source_honoraires!$M$9,FALSE)&amp;"/"&amp;VLOOKUP(T52,source_honoraires!$B$10:$X$351,source_honoraires!$N$9,FALSE),"")</f>
        <v/>
      </c>
      <c r="Y52" s="776"/>
      <c r="Z52" s="769" t="str">
        <f>IFERROR(VLOOKUP(T52,source_honoraires!$B$10:$X$351,source_honoraires!$X$9,FALSE),"")</f>
        <v/>
      </c>
      <c r="AA52" s="771"/>
      <c r="AB52" s="769" t="str">
        <f>IFERROR(VLOOKUP(T52,source_honoraires!$B$10:$X$351,source_honoraires!$W$9,FALSE),"")</f>
        <v/>
      </c>
      <c r="AC52" s="785"/>
    </row>
    <row r="53" spans="1:29" ht="24.75" customHeight="1" x14ac:dyDescent="0.15">
      <c r="A53" s="489" t="s">
        <v>774</v>
      </c>
      <c r="B53" s="749">
        <f>IFERROR(VLOOKUP(A53,source_honoraires!$B$10:$X$351,source_honoraires!$F$9,FALSE),0)</f>
        <v>0</v>
      </c>
      <c r="C53" s="750"/>
      <c r="D53" s="750"/>
      <c r="E53" s="750"/>
      <c r="F53" s="750"/>
      <c r="G53" s="777" t="str">
        <f>IFERROR(VLOOKUP(A53,source_honoraires!$B$10:$X$351,source_honoraires!$L$9,FALSE)&amp;"/"&amp;VLOOKUP(A53,source_honoraires!$B$10:$X$351,source_honoraires!$M$9,FALSE)&amp;"/"&amp;VLOOKUP(A53,source_honoraires!$B$10:$X$351,source_honoraires!$N$9,FALSE),"")</f>
        <v/>
      </c>
      <c r="H53" s="775"/>
      <c r="I53" s="775"/>
      <c r="J53" s="776"/>
      <c r="K53" s="769" t="str">
        <f>IFERROR(VLOOKUP(A53,source_honoraires!$B$10:$X$351,source_honoraires!$X$9,FALSE),"")</f>
        <v/>
      </c>
      <c r="L53" s="770"/>
      <c r="M53" s="770"/>
      <c r="N53" s="771"/>
      <c r="O53" s="767">
        <f>IFERROR(VLOOKUP(A53,source_honoraires!$B$10:$X$351,source_honoraires!$W$9,FALSE),0)</f>
        <v>0</v>
      </c>
      <c r="P53" s="767"/>
      <c r="Q53" s="767"/>
      <c r="R53" s="767"/>
      <c r="S53" s="768"/>
      <c r="T53" s="470" t="s">
        <v>809</v>
      </c>
      <c r="U53" s="774" t="str">
        <f>IFERROR(VLOOKUP(T53,source_honoraires!$B$10:$X$351,source_honoraires!$F$9,FALSE),"")</f>
        <v/>
      </c>
      <c r="V53" s="775"/>
      <c r="W53" s="776"/>
      <c r="X53" s="777" t="str">
        <f>IFERROR(VLOOKUP(T53,source_honoraires!$B$10:$X$351,source_honoraires!$L$9,FALSE)&amp;"/"&amp;VLOOKUP(T53,source_honoraires!$B$10:$X$351,source_honoraires!$M$9,FALSE)&amp;"/"&amp;VLOOKUP(T53,source_honoraires!$B$10:$X$351,source_honoraires!$N$9,FALSE),"")</f>
        <v/>
      </c>
      <c r="Y53" s="776"/>
      <c r="Z53" s="769" t="str">
        <f>IFERROR(VLOOKUP(T53,source_honoraires!$B$10:$X$351,source_honoraires!$X$9,FALSE),"")</f>
        <v/>
      </c>
      <c r="AA53" s="771"/>
      <c r="AB53" s="769" t="str">
        <f>IFERROR(VLOOKUP(T53,source_honoraires!$B$10:$X$351,source_honoraires!$W$9,FALSE),"")</f>
        <v/>
      </c>
      <c r="AC53" s="785"/>
    </row>
    <row r="54" spans="1:29" ht="24.75" customHeight="1" x14ac:dyDescent="0.15">
      <c r="A54" s="489" t="s">
        <v>775</v>
      </c>
      <c r="B54" s="749">
        <f>IFERROR(VLOOKUP(A54,source_honoraires!$B$10:$X$351,source_honoraires!$F$9,FALSE),0)</f>
        <v>0</v>
      </c>
      <c r="C54" s="750"/>
      <c r="D54" s="750"/>
      <c r="E54" s="750"/>
      <c r="F54" s="750"/>
      <c r="G54" s="777" t="str">
        <f>IFERROR(VLOOKUP(A54,source_honoraires!$B$10:$X$351,source_honoraires!$L$9,FALSE)&amp;"/"&amp;VLOOKUP(A54,source_honoraires!$B$10:$X$351,source_honoraires!$M$9,FALSE)&amp;"/"&amp;VLOOKUP(A54,source_honoraires!$B$10:$X$351,source_honoraires!$N$9,FALSE),"")</f>
        <v/>
      </c>
      <c r="H54" s="775"/>
      <c r="I54" s="775"/>
      <c r="J54" s="776"/>
      <c r="K54" s="769" t="str">
        <f>IFERROR(VLOOKUP(A54,source_honoraires!$B$10:$X$351,source_honoraires!$X$9,FALSE),"")</f>
        <v/>
      </c>
      <c r="L54" s="770"/>
      <c r="M54" s="770"/>
      <c r="N54" s="771"/>
      <c r="O54" s="767">
        <f>IFERROR(VLOOKUP(A54,source_honoraires!$B$10:$X$351,source_honoraires!$W$9,FALSE),0)</f>
        <v>0</v>
      </c>
      <c r="P54" s="767"/>
      <c r="Q54" s="767"/>
      <c r="R54" s="767"/>
      <c r="S54" s="768"/>
      <c r="T54" s="470" t="s">
        <v>810</v>
      </c>
      <c r="U54" s="774" t="str">
        <f>IFERROR(VLOOKUP(T54,source_honoraires!$B$10:$X$351,source_honoraires!$F$9,FALSE),"")</f>
        <v/>
      </c>
      <c r="V54" s="775"/>
      <c r="W54" s="776"/>
      <c r="X54" s="777" t="str">
        <f>IFERROR(VLOOKUP(T54,source_honoraires!$B$10:$X$351,source_honoraires!$L$9,FALSE)&amp;"/"&amp;VLOOKUP(T54,source_honoraires!$B$10:$X$351,source_honoraires!$M$9,FALSE)&amp;"/"&amp;VLOOKUP(T54,source_honoraires!$B$10:$X$351,source_honoraires!$N$9,FALSE),"")</f>
        <v/>
      </c>
      <c r="Y54" s="776"/>
      <c r="Z54" s="769" t="str">
        <f>IFERROR(VLOOKUP(T54,source_honoraires!$B$10:$X$351,source_honoraires!$X$9,FALSE),"")</f>
        <v/>
      </c>
      <c r="AA54" s="771"/>
      <c r="AB54" s="769" t="str">
        <f>IFERROR(VLOOKUP(T54,source_honoraires!$B$10:$X$351,source_honoraires!$W$9,FALSE),"")</f>
        <v/>
      </c>
      <c r="AC54" s="785"/>
    </row>
    <row r="55" spans="1:29" ht="24.75" customHeight="1" x14ac:dyDescent="0.15">
      <c r="A55" s="489" t="s">
        <v>776</v>
      </c>
      <c r="B55" s="749">
        <f>IFERROR(VLOOKUP(A55,source_honoraires!$B$10:$X$351,source_honoraires!$F$9,FALSE),0)</f>
        <v>0</v>
      </c>
      <c r="C55" s="750"/>
      <c r="D55" s="750"/>
      <c r="E55" s="750"/>
      <c r="F55" s="750"/>
      <c r="G55" s="777" t="str">
        <f>IFERROR(VLOOKUP(A55,source_honoraires!$B$10:$X$351,source_honoraires!$L$9,FALSE)&amp;"/"&amp;VLOOKUP(A55,source_honoraires!$B$10:$X$351,source_honoraires!$M$9,FALSE)&amp;"/"&amp;VLOOKUP(A55,source_honoraires!$B$10:$X$351,source_honoraires!$N$9,FALSE),"")</f>
        <v/>
      </c>
      <c r="H55" s="775"/>
      <c r="I55" s="775"/>
      <c r="J55" s="776"/>
      <c r="K55" s="769" t="str">
        <f>IFERROR(VLOOKUP(A55,source_honoraires!$B$10:$X$351,source_honoraires!$X$9,FALSE),"")</f>
        <v/>
      </c>
      <c r="L55" s="770"/>
      <c r="M55" s="770"/>
      <c r="N55" s="771"/>
      <c r="O55" s="767">
        <f>IFERROR(VLOOKUP(A55,source_honoraires!$B$10:$X$351,source_honoraires!$W$9,FALSE),0)</f>
        <v>0</v>
      </c>
      <c r="P55" s="767"/>
      <c r="Q55" s="767"/>
      <c r="R55" s="767"/>
      <c r="S55" s="768"/>
      <c r="T55" s="470" t="s">
        <v>811</v>
      </c>
      <c r="U55" s="774" t="str">
        <f>IFERROR(VLOOKUP(T55,source_honoraires!$B$10:$X$351,source_honoraires!$F$9,FALSE),"")</f>
        <v/>
      </c>
      <c r="V55" s="775"/>
      <c r="W55" s="776"/>
      <c r="X55" s="777" t="str">
        <f>IFERROR(VLOOKUP(T55,source_honoraires!$B$10:$X$351,source_honoraires!$L$9,FALSE)&amp;"/"&amp;VLOOKUP(T55,source_honoraires!$B$10:$X$351,source_honoraires!$M$9,FALSE)&amp;"/"&amp;VLOOKUP(T55,source_honoraires!$B$10:$X$351,source_honoraires!$N$9,FALSE),"")</f>
        <v/>
      </c>
      <c r="Y55" s="776"/>
      <c r="Z55" s="769" t="str">
        <f>IFERROR(VLOOKUP(T55,source_honoraires!$B$10:$X$351,source_honoraires!$X$9,FALSE),"")</f>
        <v/>
      </c>
      <c r="AA55" s="771"/>
      <c r="AB55" s="769" t="str">
        <f>IFERROR(VLOOKUP(T55,source_honoraires!$B$10:$X$351,source_honoraires!$W$9,FALSE),"")</f>
        <v/>
      </c>
      <c r="AC55" s="785"/>
    </row>
    <row r="56" spans="1:29" ht="24.75" customHeight="1" x14ac:dyDescent="0.15">
      <c r="A56" s="489" t="s">
        <v>777</v>
      </c>
      <c r="B56" s="749">
        <f>IFERROR(VLOOKUP(A56,source_honoraires!$B$10:$X$351,source_honoraires!$F$9,FALSE),0)</f>
        <v>0</v>
      </c>
      <c r="C56" s="750"/>
      <c r="D56" s="750"/>
      <c r="E56" s="750"/>
      <c r="F56" s="750"/>
      <c r="G56" s="777" t="str">
        <f>IFERROR(VLOOKUP(A56,source_honoraires!$B$10:$X$351,source_honoraires!$L$9,FALSE)&amp;"/"&amp;VLOOKUP(A56,source_honoraires!$B$10:$X$351,source_honoraires!$M$9,FALSE)&amp;"/"&amp;VLOOKUP(A56,source_honoraires!$B$10:$X$351,source_honoraires!$N$9,FALSE),"")</f>
        <v/>
      </c>
      <c r="H56" s="775"/>
      <c r="I56" s="775"/>
      <c r="J56" s="776"/>
      <c r="K56" s="769" t="str">
        <f>IFERROR(VLOOKUP(A56,source_honoraires!$B$10:$X$351,source_honoraires!$X$9,FALSE),"")</f>
        <v/>
      </c>
      <c r="L56" s="770"/>
      <c r="M56" s="770"/>
      <c r="N56" s="771"/>
      <c r="O56" s="767">
        <f>IFERROR(VLOOKUP(A56,source_honoraires!$B$10:$X$351,source_honoraires!$W$9,FALSE),0)</f>
        <v>0</v>
      </c>
      <c r="P56" s="767"/>
      <c r="Q56" s="767"/>
      <c r="R56" s="767"/>
      <c r="S56" s="768"/>
      <c r="T56" s="470" t="s">
        <v>812</v>
      </c>
      <c r="U56" s="774" t="str">
        <f>IFERROR(VLOOKUP(T56,source_honoraires!$B$10:$X$351,source_honoraires!$F$9,FALSE),"")</f>
        <v/>
      </c>
      <c r="V56" s="775"/>
      <c r="W56" s="776"/>
      <c r="X56" s="777" t="str">
        <f>IFERROR(VLOOKUP(T56,source_honoraires!$B$10:$X$351,source_honoraires!$L$9,FALSE)&amp;"/"&amp;VLOOKUP(T56,source_honoraires!$B$10:$X$351,source_honoraires!$M$9,FALSE)&amp;"/"&amp;VLOOKUP(T56,source_honoraires!$B$10:$X$351,source_honoraires!$N$9,FALSE),"")</f>
        <v/>
      </c>
      <c r="Y56" s="776"/>
      <c r="Z56" s="769" t="str">
        <f>IFERROR(VLOOKUP(T56,source_honoraires!$B$10:$X$351,source_honoraires!$X$9,FALSE),"")</f>
        <v/>
      </c>
      <c r="AA56" s="771"/>
      <c r="AB56" s="769" t="str">
        <f>IFERROR(VLOOKUP(T56,source_honoraires!$B$10:$X$351,source_honoraires!$W$9,FALSE),"")</f>
        <v/>
      </c>
      <c r="AC56" s="785"/>
    </row>
    <row r="57" spans="1:29" ht="24.75" customHeight="1" x14ac:dyDescent="0.15">
      <c r="A57" s="489" t="s">
        <v>778</v>
      </c>
      <c r="B57" s="749">
        <f>IFERROR(VLOOKUP(A57,source_honoraires!$B$10:$X$351,source_honoraires!$F$9,FALSE),0)</f>
        <v>0</v>
      </c>
      <c r="C57" s="750"/>
      <c r="D57" s="750"/>
      <c r="E57" s="750"/>
      <c r="F57" s="750"/>
      <c r="G57" s="777" t="str">
        <f>IFERROR(VLOOKUP(A57,source_honoraires!$B$10:$X$351,source_honoraires!$L$9,FALSE)&amp;"/"&amp;VLOOKUP(A57,source_honoraires!$B$10:$X$351,source_honoraires!$M$9,FALSE)&amp;"/"&amp;VLOOKUP(A57,source_honoraires!$B$10:$X$351,source_honoraires!$N$9,FALSE),"")</f>
        <v/>
      </c>
      <c r="H57" s="775"/>
      <c r="I57" s="775"/>
      <c r="J57" s="776"/>
      <c r="K57" s="769" t="str">
        <f>IFERROR(VLOOKUP(A57,source_honoraires!$B$10:$X$351,source_honoraires!$X$9,FALSE),"")</f>
        <v/>
      </c>
      <c r="L57" s="770"/>
      <c r="M57" s="770"/>
      <c r="N57" s="771"/>
      <c r="O57" s="767">
        <f>IFERROR(VLOOKUP(A57,source_honoraires!$B$10:$X$351,source_honoraires!$W$9,FALSE),0)</f>
        <v>0</v>
      </c>
      <c r="P57" s="767"/>
      <c r="Q57" s="767"/>
      <c r="R57" s="767"/>
      <c r="S57" s="768"/>
      <c r="T57" s="470" t="s">
        <v>813</v>
      </c>
      <c r="U57" s="774" t="str">
        <f>IFERROR(VLOOKUP(T57,source_honoraires!$B$10:$X$351,source_honoraires!$F$9,FALSE),"")</f>
        <v/>
      </c>
      <c r="V57" s="775"/>
      <c r="W57" s="776"/>
      <c r="X57" s="777" t="str">
        <f>IFERROR(VLOOKUP(T57,source_honoraires!$B$10:$X$351,source_honoraires!$L$9,FALSE)&amp;"/"&amp;VLOOKUP(T57,source_honoraires!$B$10:$X$351,source_honoraires!$M$9,FALSE)&amp;"/"&amp;VLOOKUP(T57,source_honoraires!$B$10:$X$351,source_honoraires!$N$9,FALSE),"")</f>
        <v/>
      </c>
      <c r="Y57" s="776"/>
      <c r="Z57" s="769" t="str">
        <f>IFERROR(VLOOKUP(T57,source_honoraires!$B$10:$X$351,source_honoraires!$X$9,FALSE),"")</f>
        <v/>
      </c>
      <c r="AA57" s="771"/>
      <c r="AB57" s="769" t="str">
        <f>IFERROR(VLOOKUP(T57,source_honoraires!$B$10:$X$351,source_honoraires!$W$9,FALSE),"")</f>
        <v/>
      </c>
      <c r="AC57" s="785"/>
    </row>
    <row r="58" spans="1:29" ht="24.75" customHeight="1" x14ac:dyDescent="0.15">
      <c r="A58" s="489" t="s">
        <v>779</v>
      </c>
      <c r="B58" s="749">
        <f>IFERROR(VLOOKUP(A58,source_honoraires!$B$10:$X$351,source_honoraires!$F$9,FALSE),0)</f>
        <v>0</v>
      </c>
      <c r="C58" s="750"/>
      <c r="D58" s="750"/>
      <c r="E58" s="750"/>
      <c r="F58" s="750"/>
      <c r="G58" s="777" t="str">
        <f>IFERROR(VLOOKUP(A58,source_honoraires!$B$10:$X$351,source_honoraires!$L$9,FALSE)&amp;"/"&amp;VLOOKUP(A58,source_honoraires!$B$10:$X$351,source_honoraires!$M$9,FALSE)&amp;"/"&amp;VLOOKUP(A58,source_honoraires!$B$10:$X$351,source_honoraires!$N$9,FALSE),"")</f>
        <v/>
      </c>
      <c r="H58" s="775"/>
      <c r="I58" s="775"/>
      <c r="J58" s="776"/>
      <c r="K58" s="769" t="str">
        <f>IFERROR(VLOOKUP(A58,source_honoraires!$B$10:$X$351,source_honoraires!$X$9,FALSE),"")</f>
        <v/>
      </c>
      <c r="L58" s="770"/>
      <c r="M58" s="770"/>
      <c r="N58" s="771"/>
      <c r="O58" s="767">
        <f>IFERROR(VLOOKUP(A58,source_honoraires!$B$10:$X$351,source_honoraires!$W$9,FALSE),0)</f>
        <v>0</v>
      </c>
      <c r="P58" s="767"/>
      <c r="Q58" s="767"/>
      <c r="R58" s="767"/>
      <c r="S58" s="768"/>
      <c r="T58" s="470" t="s">
        <v>814</v>
      </c>
      <c r="U58" s="774" t="str">
        <f>IFERROR(VLOOKUP(T58,source_honoraires!$B$10:$X$351,source_honoraires!$F$9,FALSE),"")</f>
        <v/>
      </c>
      <c r="V58" s="775"/>
      <c r="W58" s="776"/>
      <c r="X58" s="777" t="str">
        <f>IFERROR(VLOOKUP(T58,source_honoraires!$B$10:$X$351,source_honoraires!$L$9,FALSE)&amp;"/"&amp;VLOOKUP(T58,source_honoraires!$B$10:$X$351,source_honoraires!$M$9,FALSE)&amp;"/"&amp;VLOOKUP(T58,source_honoraires!$B$10:$X$351,source_honoraires!$N$9,FALSE),"")</f>
        <v/>
      </c>
      <c r="Y58" s="776"/>
      <c r="Z58" s="769" t="str">
        <f>IFERROR(VLOOKUP(T58,source_honoraires!$B$10:$X$351,source_honoraires!$X$9,FALSE),"")</f>
        <v/>
      </c>
      <c r="AA58" s="771"/>
      <c r="AB58" s="769" t="str">
        <f>IFERROR(VLOOKUP(T58,source_honoraires!$B$10:$X$351,source_honoraires!$W$9,FALSE),"")</f>
        <v/>
      </c>
      <c r="AC58" s="785"/>
    </row>
    <row r="59" spans="1:29" ht="24.75" customHeight="1" x14ac:dyDescent="0.15">
      <c r="A59" s="489" t="s">
        <v>780</v>
      </c>
      <c r="B59" s="749">
        <f>IFERROR(VLOOKUP(A59,source_honoraires!$B$10:$X$351,source_honoraires!$F$9,FALSE),0)</f>
        <v>0</v>
      </c>
      <c r="C59" s="750"/>
      <c r="D59" s="750"/>
      <c r="E59" s="750"/>
      <c r="F59" s="750"/>
      <c r="G59" s="777" t="str">
        <f>IFERROR(VLOOKUP(A59,source_honoraires!$B$10:$X$351,source_honoraires!$L$9,FALSE)&amp;"/"&amp;VLOOKUP(A59,source_honoraires!$B$10:$X$351,source_honoraires!$M$9,FALSE)&amp;"/"&amp;VLOOKUP(A59,source_honoraires!$B$10:$X$351,source_honoraires!$N$9,FALSE),"")</f>
        <v/>
      </c>
      <c r="H59" s="775"/>
      <c r="I59" s="775"/>
      <c r="J59" s="776"/>
      <c r="K59" s="769" t="str">
        <f>IFERROR(VLOOKUP(A59,source_honoraires!$B$10:$X$351,source_honoraires!$X$9,FALSE),"")</f>
        <v/>
      </c>
      <c r="L59" s="770"/>
      <c r="M59" s="770"/>
      <c r="N59" s="771"/>
      <c r="O59" s="767">
        <f>IFERROR(VLOOKUP(A59,source_honoraires!$B$10:$X$351,source_honoraires!$W$9,FALSE),0)</f>
        <v>0</v>
      </c>
      <c r="P59" s="767"/>
      <c r="Q59" s="767"/>
      <c r="R59" s="767"/>
      <c r="S59" s="768"/>
      <c r="T59" s="470" t="s">
        <v>815</v>
      </c>
      <c r="U59" s="774" t="str">
        <f>IFERROR(VLOOKUP(T59,source_honoraires!$B$10:$X$351,source_honoraires!$F$9,FALSE),"")</f>
        <v/>
      </c>
      <c r="V59" s="775"/>
      <c r="W59" s="776"/>
      <c r="X59" s="777" t="str">
        <f>IFERROR(VLOOKUP(T59,source_honoraires!$B$10:$X$351,source_honoraires!$L$9,FALSE)&amp;"/"&amp;VLOOKUP(T59,source_honoraires!$B$10:$X$351,source_honoraires!$M$9,FALSE)&amp;"/"&amp;VLOOKUP(T59,source_honoraires!$B$10:$X$351,source_honoraires!$N$9,FALSE),"")</f>
        <v/>
      </c>
      <c r="Y59" s="776"/>
      <c r="Z59" s="769" t="str">
        <f>IFERROR(VLOOKUP(T59,source_honoraires!$B$10:$X$351,source_honoraires!$X$9,FALSE),"")</f>
        <v/>
      </c>
      <c r="AA59" s="771"/>
      <c r="AB59" s="769" t="str">
        <f>IFERROR(VLOOKUP(T59,source_honoraires!$B$10:$X$351,source_honoraires!$W$9,FALSE),"")</f>
        <v/>
      </c>
      <c r="AC59" s="785"/>
    </row>
    <row r="60" spans="1:29" ht="24.75" customHeight="1" x14ac:dyDescent="0.15">
      <c r="A60" s="489" t="s">
        <v>781</v>
      </c>
      <c r="B60" s="749">
        <f>IFERROR(VLOOKUP(A60,source_honoraires!$B$10:$X$351,source_honoraires!$F$9,FALSE),0)</f>
        <v>0</v>
      </c>
      <c r="C60" s="750"/>
      <c r="D60" s="750"/>
      <c r="E60" s="750"/>
      <c r="F60" s="750"/>
      <c r="G60" s="777" t="str">
        <f>IFERROR(VLOOKUP(A60,source_honoraires!$B$10:$X$351,source_honoraires!$L$9,FALSE)&amp;"/"&amp;VLOOKUP(A60,source_honoraires!$B$10:$X$351,source_honoraires!$M$9,FALSE)&amp;"/"&amp;VLOOKUP(A60,source_honoraires!$B$10:$X$351,source_honoraires!$N$9,FALSE),"")</f>
        <v/>
      </c>
      <c r="H60" s="775"/>
      <c r="I60" s="775"/>
      <c r="J60" s="776"/>
      <c r="K60" s="769" t="str">
        <f>IFERROR(VLOOKUP(A60,source_honoraires!$B$10:$X$351,source_honoraires!$X$9,FALSE),"")</f>
        <v/>
      </c>
      <c r="L60" s="770"/>
      <c r="M60" s="770"/>
      <c r="N60" s="771"/>
      <c r="O60" s="767">
        <f>IFERROR(VLOOKUP(A60,source_honoraires!$B$10:$X$351,source_honoraires!$W$9,FALSE),0)</f>
        <v>0</v>
      </c>
      <c r="P60" s="767"/>
      <c r="Q60" s="767"/>
      <c r="R60" s="767"/>
      <c r="S60" s="768"/>
      <c r="T60" s="470" t="s">
        <v>816</v>
      </c>
      <c r="U60" s="774" t="str">
        <f>IFERROR(VLOOKUP(T60,source_honoraires!$B$10:$X$351,source_honoraires!$F$9,FALSE),"")</f>
        <v/>
      </c>
      <c r="V60" s="775"/>
      <c r="W60" s="776"/>
      <c r="X60" s="777" t="str">
        <f>IFERROR(VLOOKUP(T60,source_honoraires!$B$10:$X$351,source_honoraires!$L$9,FALSE)&amp;"/"&amp;VLOOKUP(T60,source_honoraires!$B$10:$X$351,source_honoraires!$M$9,FALSE)&amp;"/"&amp;VLOOKUP(T60,source_honoraires!$B$10:$X$351,source_honoraires!$N$9,FALSE),"")</f>
        <v/>
      </c>
      <c r="Y60" s="776"/>
      <c r="Z60" s="769" t="str">
        <f>IFERROR(VLOOKUP(T60,source_honoraires!$B$10:$X$351,source_honoraires!$X$9,FALSE),"")</f>
        <v/>
      </c>
      <c r="AA60" s="771"/>
      <c r="AB60" s="769" t="str">
        <f>IFERROR(VLOOKUP(T60,source_honoraires!$B$10:$X$351,source_honoraires!$W$9,FALSE),"")</f>
        <v/>
      </c>
      <c r="AC60" s="785"/>
    </row>
    <row r="61" spans="1:29" ht="24.75" customHeight="1" x14ac:dyDescent="0.15">
      <c r="A61" s="489" t="s">
        <v>782</v>
      </c>
      <c r="B61" s="749">
        <f>IFERROR(VLOOKUP(A61,source_honoraires!$B$10:$X$351,source_honoraires!$F$9,FALSE),0)</f>
        <v>0</v>
      </c>
      <c r="C61" s="750"/>
      <c r="D61" s="750"/>
      <c r="E61" s="750"/>
      <c r="F61" s="750"/>
      <c r="G61" s="777" t="str">
        <f>IFERROR(VLOOKUP(A61,source_honoraires!$B$10:$X$351,source_honoraires!$L$9,FALSE)&amp;"/"&amp;VLOOKUP(A61,source_honoraires!$B$10:$X$351,source_honoraires!$M$9,FALSE)&amp;"/"&amp;VLOOKUP(A61,source_honoraires!$B$10:$X$351,source_honoraires!$N$9,FALSE),"")</f>
        <v/>
      </c>
      <c r="H61" s="775"/>
      <c r="I61" s="775"/>
      <c r="J61" s="776"/>
      <c r="K61" s="769" t="str">
        <f>IFERROR(VLOOKUP(A61,source_honoraires!$B$10:$X$351,source_honoraires!$X$9,FALSE),"")</f>
        <v/>
      </c>
      <c r="L61" s="770"/>
      <c r="M61" s="770"/>
      <c r="N61" s="771"/>
      <c r="O61" s="767">
        <f>IFERROR(VLOOKUP(A61,source_honoraires!$B$10:$X$351,source_honoraires!$W$9,FALSE),0)</f>
        <v>0</v>
      </c>
      <c r="P61" s="767"/>
      <c r="Q61" s="767"/>
      <c r="R61" s="767"/>
      <c r="S61" s="768"/>
      <c r="T61" s="470" t="s">
        <v>817</v>
      </c>
      <c r="U61" s="774" t="str">
        <f>IFERROR(VLOOKUP(T61,source_honoraires!$B$10:$X$351,source_honoraires!$F$9,FALSE),"")</f>
        <v/>
      </c>
      <c r="V61" s="775"/>
      <c r="W61" s="776"/>
      <c r="X61" s="777" t="str">
        <f>IFERROR(VLOOKUP(T61,source_honoraires!$B$10:$X$351,source_honoraires!$L$9,FALSE)&amp;"/"&amp;VLOOKUP(T61,source_honoraires!$B$10:$X$351,source_honoraires!$M$9,FALSE)&amp;"/"&amp;VLOOKUP(T61,source_honoraires!$B$10:$X$351,source_honoraires!$N$9,FALSE),"")</f>
        <v/>
      </c>
      <c r="Y61" s="776"/>
      <c r="Z61" s="769" t="str">
        <f>IFERROR(VLOOKUP(T61,source_honoraires!$B$10:$X$351,source_honoraires!$X$9,FALSE),"")</f>
        <v/>
      </c>
      <c r="AA61" s="771"/>
      <c r="AB61" s="769" t="str">
        <f>IFERROR(VLOOKUP(T61,source_honoraires!$B$10:$X$351,source_honoraires!$W$9,FALSE),"")</f>
        <v/>
      </c>
      <c r="AC61" s="785"/>
    </row>
    <row r="62" spans="1:29" ht="24.75" customHeight="1" x14ac:dyDescent="0.15">
      <c r="A62" s="489" t="s">
        <v>783</v>
      </c>
      <c r="B62" s="749">
        <f>IFERROR(VLOOKUP(A62,source_honoraires!$B$10:$X$351,source_honoraires!$F$9,FALSE),0)</f>
        <v>0</v>
      </c>
      <c r="C62" s="750"/>
      <c r="D62" s="750"/>
      <c r="E62" s="750"/>
      <c r="F62" s="750"/>
      <c r="G62" s="777" t="str">
        <f>IFERROR(VLOOKUP(A62,source_honoraires!$B$10:$X$351,source_honoraires!$L$9,FALSE)&amp;"/"&amp;VLOOKUP(A62,source_honoraires!$B$10:$X$351,source_honoraires!$M$9,FALSE)&amp;"/"&amp;VLOOKUP(A62,source_honoraires!$B$10:$X$351,source_honoraires!$N$9,FALSE),"")</f>
        <v/>
      </c>
      <c r="H62" s="775"/>
      <c r="I62" s="775"/>
      <c r="J62" s="776"/>
      <c r="K62" s="769" t="str">
        <f>IFERROR(VLOOKUP(A62,source_honoraires!$B$10:$X$351,source_honoraires!$X$9,FALSE),"")</f>
        <v/>
      </c>
      <c r="L62" s="770"/>
      <c r="M62" s="770"/>
      <c r="N62" s="771"/>
      <c r="O62" s="767">
        <f>IFERROR(VLOOKUP(A62,source_honoraires!$B$10:$X$351,source_honoraires!$W$9,FALSE),0)</f>
        <v>0</v>
      </c>
      <c r="P62" s="767"/>
      <c r="Q62" s="767"/>
      <c r="R62" s="767"/>
      <c r="S62" s="768"/>
      <c r="T62" s="470" t="s">
        <v>818</v>
      </c>
      <c r="U62" s="774" t="str">
        <f>IFERROR(VLOOKUP(T62,source_honoraires!$B$10:$X$351,source_honoraires!$F$9,FALSE),"")</f>
        <v/>
      </c>
      <c r="V62" s="775"/>
      <c r="W62" s="776"/>
      <c r="X62" s="777" t="str">
        <f>IFERROR(VLOOKUP(T62,source_honoraires!$B$10:$X$351,source_honoraires!$L$9,FALSE)&amp;"/"&amp;VLOOKUP(T62,source_honoraires!$B$10:$X$351,source_honoraires!$M$9,FALSE)&amp;"/"&amp;VLOOKUP(T62,source_honoraires!$B$10:$X$351,source_honoraires!$N$9,FALSE),"")</f>
        <v/>
      </c>
      <c r="Y62" s="776"/>
      <c r="Z62" s="769" t="str">
        <f>IFERROR(VLOOKUP(T62,source_honoraires!$B$10:$X$351,source_honoraires!$X$9,FALSE),"")</f>
        <v/>
      </c>
      <c r="AA62" s="771"/>
      <c r="AB62" s="769" t="str">
        <f>IFERROR(VLOOKUP(T62,source_honoraires!$B$10:$X$351,source_honoraires!$W$9,FALSE),"")</f>
        <v/>
      </c>
      <c r="AC62" s="785"/>
    </row>
    <row r="63" spans="1:29" ht="24.75" customHeight="1" x14ac:dyDescent="0.15">
      <c r="A63" s="489" t="s">
        <v>784</v>
      </c>
      <c r="B63" s="749">
        <f>IFERROR(VLOOKUP(A63,source_honoraires!$B$10:$X$351,source_honoraires!$F$9,FALSE),0)</f>
        <v>0</v>
      </c>
      <c r="C63" s="750"/>
      <c r="D63" s="750"/>
      <c r="E63" s="750"/>
      <c r="F63" s="750"/>
      <c r="G63" s="777" t="str">
        <f>IFERROR(VLOOKUP(A63,source_honoraires!$B$10:$X$351,source_honoraires!$L$9,FALSE)&amp;"/"&amp;VLOOKUP(A63,source_honoraires!$B$10:$X$351,source_honoraires!$M$9,FALSE)&amp;"/"&amp;VLOOKUP(A63,source_honoraires!$B$10:$X$351,source_honoraires!$N$9,FALSE),"")</f>
        <v/>
      </c>
      <c r="H63" s="775"/>
      <c r="I63" s="775"/>
      <c r="J63" s="776"/>
      <c r="K63" s="769" t="str">
        <f>IFERROR(VLOOKUP(A63,source_honoraires!$B$10:$X$351,source_honoraires!$X$9,FALSE),"")</f>
        <v/>
      </c>
      <c r="L63" s="770"/>
      <c r="M63" s="770"/>
      <c r="N63" s="771"/>
      <c r="O63" s="767">
        <f>IFERROR(VLOOKUP(A63,source_honoraires!$B$10:$X$351,source_honoraires!$W$9,FALSE),0)</f>
        <v>0</v>
      </c>
      <c r="P63" s="767"/>
      <c r="Q63" s="767"/>
      <c r="R63" s="767"/>
      <c r="S63" s="768"/>
      <c r="T63" s="470" t="s">
        <v>819</v>
      </c>
      <c r="U63" s="774" t="str">
        <f>IFERROR(VLOOKUP(T63,source_honoraires!$B$10:$X$351,source_honoraires!$F$9,FALSE),"")</f>
        <v/>
      </c>
      <c r="V63" s="775"/>
      <c r="W63" s="776"/>
      <c r="X63" s="777" t="str">
        <f>IFERROR(VLOOKUP(T63,source_honoraires!$B$10:$X$351,source_honoraires!$L$9,FALSE)&amp;"/"&amp;VLOOKUP(T63,source_honoraires!$B$10:$X$351,source_honoraires!$M$9,FALSE)&amp;"/"&amp;VLOOKUP(T63,source_honoraires!$B$10:$X$351,source_honoraires!$N$9,FALSE),"")</f>
        <v/>
      </c>
      <c r="Y63" s="776"/>
      <c r="Z63" s="769" t="str">
        <f>IFERROR(VLOOKUP(T63,source_honoraires!$B$10:$X$351,source_honoraires!$X$9,FALSE),"")</f>
        <v/>
      </c>
      <c r="AA63" s="771"/>
      <c r="AB63" s="769" t="str">
        <f>IFERROR(VLOOKUP(T63,source_honoraires!$B$10:$X$351,source_honoraires!$W$9,FALSE),"")</f>
        <v/>
      </c>
      <c r="AC63" s="785"/>
    </row>
    <row r="64" spans="1:29" ht="24.75" customHeight="1" x14ac:dyDescent="0.15">
      <c r="A64" s="489" t="s">
        <v>785</v>
      </c>
      <c r="B64" s="749">
        <f>IFERROR(VLOOKUP(A64,source_honoraires!$B$10:$X$351,source_honoraires!$F$9,FALSE),0)</f>
        <v>0</v>
      </c>
      <c r="C64" s="750"/>
      <c r="D64" s="750"/>
      <c r="E64" s="750"/>
      <c r="F64" s="750"/>
      <c r="G64" s="777" t="str">
        <f>IFERROR(VLOOKUP(A64,source_honoraires!$B$10:$X$351,source_honoraires!$L$9,FALSE)&amp;"/"&amp;VLOOKUP(A64,source_honoraires!$B$10:$X$351,source_honoraires!$M$9,FALSE)&amp;"/"&amp;VLOOKUP(A64,source_honoraires!$B$10:$X$351,source_honoraires!$N$9,FALSE),"")</f>
        <v/>
      </c>
      <c r="H64" s="775"/>
      <c r="I64" s="775"/>
      <c r="J64" s="776"/>
      <c r="K64" s="769" t="str">
        <f>IFERROR(VLOOKUP(A64,source_honoraires!$B$10:$X$351,source_honoraires!$X$9,FALSE),"")</f>
        <v/>
      </c>
      <c r="L64" s="770"/>
      <c r="M64" s="770"/>
      <c r="N64" s="771"/>
      <c r="O64" s="767">
        <f>IFERROR(VLOOKUP(A64,source_honoraires!$B$10:$X$351,source_honoraires!$W$9,FALSE),0)</f>
        <v>0</v>
      </c>
      <c r="P64" s="767"/>
      <c r="Q64" s="767"/>
      <c r="R64" s="767"/>
      <c r="S64" s="768"/>
      <c r="T64" s="470" t="s">
        <v>820</v>
      </c>
      <c r="U64" s="774" t="str">
        <f>IFERROR(VLOOKUP(T64,source_honoraires!$B$10:$X$351,source_honoraires!$F$9,FALSE),"")</f>
        <v/>
      </c>
      <c r="V64" s="775"/>
      <c r="W64" s="776"/>
      <c r="X64" s="777" t="str">
        <f>IFERROR(VLOOKUP(T64,source_honoraires!$B$10:$X$351,source_honoraires!$L$9,FALSE)&amp;"/"&amp;VLOOKUP(T64,source_honoraires!$B$10:$X$351,source_honoraires!$M$9,FALSE)&amp;"/"&amp;VLOOKUP(T64,source_honoraires!$B$10:$X$351,source_honoraires!$N$9,FALSE),"")</f>
        <v/>
      </c>
      <c r="Y64" s="776"/>
      <c r="Z64" s="769" t="str">
        <f>IFERROR(VLOOKUP(T64,source_honoraires!$B$10:$X$351,source_honoraires!$X$9,FALSE),"")</f>
        <v/>
      </c>
      <c r="AA64" s="771"/>
      <c r="AB64" s="769" t="str">
        <f>IFERROR(VLOOKUP(T64,source_honoraires!$B$10:$X$351,source_honoraires!$W$9,FALSE),"")</f>
        <v/>
      </c>
      <c r="AC64" s="785"/>
    </row>
    <row r="65" spans="1:29" ht="24.75" customHeight="1" x14ac:dyDescent="0.15">
      <c r="A65" s="489" t="s">
        <v>786</v>
      </c>
      <c r="B65" s="749">
        <f>IFERROR(VLOOKUP(A65,source_honoraires!$B$10:$X$351,source_honoraires!$F$9,FALSE),0)</f>
        <v>0</v>
      </c>
      <c r="C65" s="750"/>
      <c r="D65" s="750"/>
      <c r="E65" s="750"/>
      <c r="F65" s="750"/>
      <c r="G65" s="777" t="str">
        <f>IFERROR(VLOOKUP(A65,source_honoraires!$B$10:$X$351,source_honoraires!$L$9,FALSE)&amp;"/"&amp;VLOOKUP(A65,source_honoraires!$B$10:$X$351,source_honoraires!$M$9,FALSE)&amp;"/"&amp;VLOOKUP(A65,source_honoraires!$B$10:$X$351,source_honoraires!$N$9,FALSE),"")</f>
        <v/>
      </c>
      <c r="H65" s="775"/>
      <c r="I65" s="775"/>
      <c r="J65" s="776"/>
      <c r="K65" s="769" t="str">
        <f>IFERROR(VLOOKUP(A65,source_honoraires!$B$10:$X$351,source_honoraires!$X$9,FALSE),"")</f>
        <v/>
      </c>
      <c r="L65" s="770"/>
      <c r="M65" s="770"/>
      <c r="N65" s="771"/>
      <c r="O65" s="767">
        <f>IFERROR(VLOOKUP(A65,source_honoraires!$B$10:$X$351,source_honoraires!$W$9,FALSE),0)</f>
        <v>0</v>
      </c>
      <c r="P65" s="767"/>
      <c r="Q65" s="767"/>
      <c r="R65" s="767"/>
      <c r="S65" s="768"/>
      <c r="T65" s="470" t="s">
        <v>821</v>
      </c>
      <c r="U65" s="774" t="str">
        <f>IFERROR(VLOOKUP(T65,source_honoraires!$B$10:$X$351,source_honoraires!$F$9,FALSE),"")</f>
        <v/>
      </c>
      <c r="V65" s="775"/>
      <c r="W65" s="776"/>
      <c r="X65" s="777" t="str">
        <f>IFERROR(VLOOKUP(T65,source_honoraires!$B$10:$X$351,source_honoraires!$L$9,FALSE)&amp;"/"&amp;VLOOKUP(T65,source_honoraires!$B$10:$X$351,source_honoraires!$M$9,FALSE)&amp;"/"&amp;VLOOKUP(T65,source_honoraires!$B$10:$X$351,source_honoraires!$N$9,FALSE),"")</f>
        <v/>
      </c>
      <c r="Y65" s="776"/>
      <c r="Z65" s="769" t="str">
        <f>IFERROR(VLOOKUP(T65,source_honoraires!$B$10:$X$351,source_honoraires!$X$9,FALSE),"")</f>
        <v/>
      </c>
      <c r="AA65" s="771"/>
      <c r="AB65" s="769" t="str">
        <f>IFERROR(VLOOKUP(T65,source_honoraires!$B$10:$X$351,source_honoraires!$W$9,FALSE),"")</f>
        <v/>
      </c>
      <c r="AC65" s="785"/>
    </row>
    <row r="66" spans="1:29" ht="24.75" customHeight="1" x14ac:dyDescent="0.15">
      <c r="A66" s="489" t="s">
        <v>787</v>
      </c>
      <c r="B66" s="749">
        <f>IFERROR(VLOOKUP(A66,source_honoraires!$B$10:$X$351,source_honoraires!$F$9,FALSE),0)</f>
        <v>0</v>
      </c>
      <c r="C66" s="750"/>
      <c r="D66" s="750"/>
      <c r="E66" s="750"/>
      <c r="F66" s="750"/>
      <c r="G66" s="777" t="str">
        <f>IFERROR(VLOOKUP(A66,source_honoraires!$B$10:$X$351,source_honoraires!$L$9,FALSE)&amp;"/"&amp;VLOOKUP(A66,source_honoraires!$B$10:$X$351,source_honoraires!$M$9,FALSE)&amp;"/"&amp;VLOOKUP(A66,source_honoraires!$B$10:$X$351,source_honoraires!$N$9,FALSE),"")</f>
        <v/>
      </c>
      <c r="H66" s="775"/>
      <c r="I66" s="775"/>
      <c r="J66" s="776"/>
      <c r="K66" s="769" t="str">
        <f>IFERROR(VLOOKUP(A66,source_honoraires!$B$10:$X$351,source_honoraires!$X$9,FALSE),"")</f>
        <v/>
      </c>
      <c r="L66" s="770"/>
      <c r="M66" s="770"/>
      <c r="N66" s="771"/>
      <c r="O66" s="767">
        <f>IFERROR(VLOOKUP(A66,source_honoraires!$B$10:$X$351,source_honoraires!$W$9,FALSE),0)</f>
        <v>0</v>
      </c>
      <c r="P66" s="767"/>
      <c r="Q66" s="767"/>
      <c r="R66" s="767"/>
      <c r="S66" s="768"/>
      <c r="T66" s="470" t="s">
        <v>822</v>
      </c>
      <c r="U66" s="774" t="str">
        <f>IFERROR(VLOOKUP(T66,source_honoraires!$B$10:$X$351,source_honoraires!$F$9,FALSE),"")</f>
        <v/>
      </c>
      <c r="V66" s="775"/>
      <c r="W66" s="776"/>
      <c r="X66" s="777" t="str">
        <f>IFERROR(VLOOKUP(T66,source_honoraires!$B$10:$X$351,source_honoraires!$L$9,FALSE)&amp;"/"&amp;VLOOKUP(T66,source_honoraires!$B$10:$X$351,source_honoraires!$M$9,FALSE)&amp;"/"&amp;VLOOKUP(T66,source_honoraires!$B$10:$X$351,source_honoraires!$N$9,FALSE),"")</f>
        <v/>
      </c>
      <c r="Y66" s="776"/>
      <c r="Z66" s="769" t="str">
        <f>IFERROR(VLOOKUP(T66,source_honoraires!$B$10:$X$351,source_honoraires!$X$9,FALSE),"")</f>
        <v/>
      </c>
      <c r="AA66" s="771"/>
      <c r="AB66" s="769" t="str">
        <f>IFERROR(VLOOKUP(T66,source_honoraires!$B$10:$X$351,source_honoraires!$W$9,FALSE),"")</f>
        <v/>
      </c>
      <c r="AC66" s="785"/>
    </row>
    <row r="67" spans="1:29" ht="24.75" customHeight="1" x14ac:dyDescent="0.15">
      <c r="A67" s="489" t="s">
        <v>788</v>
      </c>
      <c r="B67" s="749">
        <f>IFERROR(VLOOKUP(A67,source_honoraires!$B$10:$X$351,source_honoraires!$F$9,FALSE),0)</f>
        <v>0</v>
      </c>
      <c r="C67" s="750"/>
      <c r="D67" s="750"/>
      <c r="E67" s="750"/>
      <c r="F67" s="750"/>
      <c r="G67" s="777" t="str">
        <f>IFERROR(VLOOKUP(A67,source_honoraires!$B$10:$X$351,source_honoraires!$L$9,FALSE)&amp;"/"&amp;VLOOKUP(A67,source_honoraires!$B$10:$X$351,source_honoraires!$M$9,FALSE)&amp;"/"&amp;VLOOKUP(A67,source_honoraires!$B$10:$X$351,source_honoraires!$N$9,FALSE),"")</f>
        <v/>
      </c>
      <c r="H67" s="775"/>
      <c r="I67" s="775"/>
      <c r="J67" s="776"/>
      <c r="K67" s="769" t="str">
        <f>IFERROR(VLOOKUP(A67,source_honoraires!$B$10:$X$351,source_honoraires!$X$9,FALSE),"")</f>
        <v/>
      </c>
      <c r="L67" s="770"/>
      <c r="M67" s="770"/>
      <c r="N67" s="771"/>
      <c r="O67" s="767">
        <f>IFERROR(VLOOKUP(A67,source_honoraires!$B$10:$X$351,source_honoraires!$W$9,FALSE),0)</f>
        <v>0</v>
      </c>
      <c r="P67" s="767"/>
      <c r="Q67" s="767"/>
      <c r="R67" s="767"/>
      <c r="S67" s="768"/>
      <c r="T67" s="470" t="s">
        <v>823</v>
      </c>
      <c r="U67" s="774" t="str">
        <f>IFERROR(VLOOKUP(T67,source_honoraires!$B$10:$X$351,source_honoraires!$F$9,FALSE),"")</f>
        <v/>
      </c>
      <c r="V67" s="775"/>
      <c r="W67" s="776"/>
      <c r="X67" s="777" t="str">
        <f>IFERROR(VLOOKUP(T67,source_honoraires!$B$10:$X$351,source_honoraires!$L$9,FALSE)&amp;"/"&amp;VLOOKUP(T67,source_honoraires!$B$10:$X$351,source_honoraires!$M$9,FALSE)&amp;"/"&amp;VLOOKUP(T67,source_honoraires!$B$10:$X$351,source_honoraires!$N$9,FALSE),"")</f>
        <v/>
      </c>
      <c r="Y67" s="776"/>
      <c r="Z67" s="769" t="str">
        <f>IFERROR(VLOOKUP(T67,source_honoraires!$B$10:$X$351,source_honoraires!$X$9,FALSE),"")</f>
        <v/>
      </c>
      <c r="AA67" s="771"/>
      <c r="AB67" s="769" t="str">
        <f>IFERROR(VLOOKUP(T67,source_honoraires!$B$10:$X$351,source_honoraires!$W$9,FALSE),"")</f>
        <v/>
      </c>
      <c r="AC67" s="785"/>
    </row>
    <row r="68" spans="1:29" ht="24.75" customHeight="1" x14ac:dyDescent="0.15">
      <c r="A68" s="489" t="s">
        <v>789</v>
      </c>
      <c r="B68" s="749">
        <f>IFERROR(VLOOKUP(A68,source_honoraires!$B$10:$X$351,source_honoraires!$F$9,FALSE),0)</f>
        <v>0</v>
      </c>
      <c r="C68" s="750"/>
      <c r="D68" s="750"/>
      <c r="E68" s="750"/>
      <c r="F68" s="750"/>
      <c r="G68" s="777" t="str">
        <f>IFERROR(VLOOKUP(A68,source_honoraires!$B$10:$X$351,source_honoraires!$L$9,FALSE)&amp;"/"&amp;VLOOKUP(A68,source_honoraires!$B$10:$X$351,source_honoraires!$M$9,FALSE)&amp;"/"&amp;VLOOKUP(A68,source_honoraires!$B$10:$X$351,source_honoraires!$N$9,FALSE),"")</f>
        <v/>
      </c>
      <c r="H68" s="775"/>
      <c r="I68" s="775"/>
      <c r="J68" s="776"/>
      <c r="K68" s="769" t="str">
        <f>IFERROR(VLOOKUP(A68,source_honoraires!$B$10:$X$351,source_honoraires!$X$9,FALSE),"")</f>
        <v/>
      </c>
      <c r="L68" s="770"/>
      <c r="M68" s="770"/>
      <c r="N68" s="771"/>
      <c r="O68" s="767">
        <f>IFERROR(VLOOKUP(A68,source_honoraires!$B$10:$X$351,source_honoraires!$W$9,FALSE),0)</f>
        <v>0</v>
      </c>
      <c r="P68" s="767"/>
      <c r="Q68" s="767"/>
      <c r="R68" s="767"/>
      <c r="S68" s="768"/>
      <c r="T68" s="470" t="s">
        <v>824</v>
      </c>
      <c r="U68" s="774" t="str">
        <f>IFERROR(VLOOKUP(T68,source_honoraires!$B$10:$X$351,source_honoraires!$F$9,FALSE),"")</f>
        <v/>
      </c>
      <c r="V68" s="775"/>
      <c r="W68" s="776"/>
      <c r="X68" s="777" t="str">
        <f>IFERROR(VLOOKUP(T68,source_honoraires!$B$10:$X$351,source_honoraires!$L$9,FALSE)&amp;"/"&amp;VLOOKUP(T68,source_honoraires!$B$10:$X$351,source_honoraires!$M$9,FALSE)&amp;"/"&amp;VLOOKUP(T68,source_honoraires!$B$10:$X$351,source_honoraires!$N$9,FALSE),"")</f>
        <v/>
      </c>
      <c r="Y68" s="776"/>
      <c r="Z68" s="769" t="str">
        <f>IFERROR(VLOOKUP(T68,source_honoraires!$B$10:$X$351,source_honoraires!$X$9,FALSE),"")</f>
        <v/>
      </c>
      <c r="AA68" s="771"/>
      <c r="AB68" s="769" t="str">
        <f>IFERROR(VLOOKUP(T68,source_honoraires!$B$10:$X$351,source_honoraires!$W$9,FALSE),"")</f>
        <v/>
      </c>
      <c r="AC68" s="785"/>
    </row>
    <row r="69" spans="1:29" ht="24.75" customHeight="1" x14ac:dyDescent="0.15">
      <c r="A69" s="489" t="s">
        <v>790</v>
      </c>
      <c r="B69" s="749">
        <f>IFERROR(VLOOKUP(A69,source_honoraires!$B$10:$X$351,source_honoraires!$F$9,FALSE),0)</f>
        <v>0</v>
      </c>
      <c r="C69" s="750"/>
      <c r="D69" s="750"/>
      <c r="E69" s="750"/>
      <c r="F69" s="750"/>
      <c r="G69" s="777" t="str">
        <f>IFERROR(VLOOKUP(A69,source_honoraires!$B$10:$X$351,source_honoraires!$L$9,FALSE)&amp;"/"&amp;VLOOKUP(A69,source_honoraires!$B$10:$X$351,source_honoraires!$M$9,FALSE)&amp;"/"&amp;VLOOKUP(A69,source_honoraires!$B$10:$X$351,source_honoraires!$N$9,FALSE),"")</f>
        <v/>
      </c>
      <c r="H69" s="775"/>
      <c r="I69" s="775"/>
      <c r="J69" s="776"/>
      <c r="K69" s="769" t="str">
        <f>IFERROR(VLOOKUP(A69,source_honoraires!$B$10:$X$351,source_honoraires!$X$9,FALSE),"")</f>
        <v/>
      </c>
      <c r="L69" s="770"/>
      <c r="M69" s="770"/>
      <c r="N69" s="771"/>
      <c r="O69" s="767">
        <f>IFERROR(VLOOKUP(A69,source_honoraires!$B$10:$X$351,source_honoraires!$W$9,FALSE),0)</f>
        <v>0</v>
      </c>
      <c r="P69" s="767"/>
      <c r="Q69" s="767"/>
      <c r="R69" s="767"/>
      <c r="S69" s="768"/>
      <c r="T69" s="470" t="s">
        <v>825</v>
      </c>
      <c r="U69" s="774" t="str">
        <f>IFERROR(VLOOKUP(T69,source_honoraires!$B$10:$X$351,source_honoraires!$F$9,FALSE),"")</f>
        <v/>
      </c>
      <c r="V69" s="775"/>
      <c r="W69" s="776"/>
      <c r="X69" s="777" t="str">
        <f>IFERROR(VLOOKUP(T69,source_honoraires!$B$10:$X$351,source_honoraires!$L$9,FALSE)&amp;"/"&amp;VLOOKUP(T69,source_honoraires!$B$10:$X$351,source_honoraires!$M$9,FALSE)&amp;"/"&amp;VLOOKUP(T69,source_honoraires!$B$10:$X$351,source_honoraires!$N$9,FALSE),"")</f>
        <v/>
      </c>
      <c r="Y69" s="776"/>
      <c r="Z69" s="769" t="str">
        <f>IFERROR(VLOOKUP(T69,source_honoraires!$B$10:$X$351,source_honoraires!$X$9,FALSE),"")</f>
        <v/>
      </c>
      <c r="AA69" s="771"/>
      <c r="AB69" s="769" t="str">
        <f>IFERROR(VLOOKUP(T69,source_honoraires!$B$10:$X$351,source_honoraires!$W$9,FALSE),"")</f>
        <v/>
      </c>
      <c r="AC69" s="785"/>
    </row>
    <row r="70" spans="1:29" ht="24.75" customHeight="1" x14ac:dyDescent="0.15">
      <c r="A70" s="489" t="s">
        <v>791</v>
      </c>
      <c r="B70" s="749">
        <f>IFERROR(VLOOKUP(A70,source_honoraires!$B$10:$X$351,source_honoraires!$F$9,FALSE),0)</f>
        <v>0</v>
      </c>
      <c r="C70" s="750"/>
      <c r="D70" s="750"/>
      <c r="E70" s="750"/>
      <c r="F70" s="750"/>
      <c r="G70" s="777" t="str">
        <f>IFERROR(VLOOKUP(A70,source_honoraires!$B$10:$X$351,source_honoraires!$L$9,FALSE)&amp;"/"&amp;VLOOKUP(A70,source_honoraires!$B$10:$X$351,source_honoraires!$M$9,FALSE)&amp;"/"&amp;VLOOKUP(A70,source_honoraires!$B$10:$X$351,source_honoraires!$N$9,FALSE),"")</f>
        <v/>
      </c>
      <c r="H70" s="775"/>
      <c r="I70" s="775"/>
      <c r="J70" s="776"/>
      <c r="K70" s="769" t="str">
        <f>IFERROR(VLOOKUP(A70,source_honoraires!$B$10:$X$351,source_honoraires!$X$9,FALSE),"")</f>
        <v/>
      </c>
      <c r="L70" s="770"/>
      <c r="M70" s="770"/>
      <c r="N70" s="771"/>
      <c r="O70" s="767">
        <f>IFERROR(VLOOKUP(A70,source_honoraires!$B$10:$X$351,source_honoraires!$W$9,FALSE),0)</f>
        <v>0</v>
      </c>
      <c r="P70" s="767"/>
      <c r="Q70" s="767"/>
      <c r="R70" s="767"/>
      <c r="S70" s="768"/>
      <c r="T70" s="470" t="s">
        <v>826</v>
      </c>
      <c r="U70" s="774" t="str">
        <f>IFERROR(VLOOKUP(T70,source_honoraires!$B$10:$X$351,source_honoraires!$F$9,FALSE),"")</f>
        <v/>
      </c>
      <c r="V70" s="775"/>
      <c r="W70" s="776"/>
      <c r="X70" s="777" t="str">
        <f>IFERROR(VLOOKUP(T70,source_honoraires!$B$10:$X$351,source_honoraires!$L$9,FALSE)&amp;"/"&amp;VLOOKUP(T70,source_honoraires!$B$10:$X$351,source_honoraires!$M$9,FALSE)&amp;"/"&amp;VLOOKUP(T70,source_honoraires!$B$10:$X$351,source_honoraires!$N$9,FALSE),"")</f>
        <v/>
      </c>
      <c r="Y70" s="776"/>
      <c r="Z70" s="769" t="str">
        <f>IFERROR(VLOOKUP(T70,source_honoraires!$B$10:$X$351,source_honoraires!$X$9,FALSE),"")</f>
        <v/>
      </c>
      <c r="AA70" s="771"/>
      <c r="AB70" s="769" t="str">
        <f>IFERROR(VLOOKUP(T70,source_honoraires!$B$10:$X$351,source_honoraires!$W$9,FALSE),"")</f>
        <v/>
      </c>
      <c r="AC70" s="785"/>
    </row>
    <row r="71" spans="1:29" ht="24.75" customHeight="1" x14ac:dyDescent="0.15">
      <c r="A71" s="489" t="s">
        <v>792</v>
      </c>
      <c r="B71" s="749">
        <f>IFERROR(VLOOKUP(A71,source_honoraires!$B$10:$X$351,source_honoraires!$F$9,FALSE),0)</f>
        <v>0</v>
      </c>
      <c r="C71" s="750"/>
      <c r="D71" s="750"/>
      <c r="E71" s="750"/>
      <c r="F71" s="750"/>
      <c r="G71" s="777" t="str">
        <f>IFERROR(VLOOKUP(A71,source_honoraires!$B$10:$X$351,source_honoraires!$L$9,FALSE)&amp;"/"&amp;VLOOKUP(A71,source_honoraires!$B$10:$X$351,source_honoraires!$M$9,FALSE)&amp;"/"&amp;VLOOKUP(A71,source_honoraires!$B$10:$X$351,source_honoraires!$N$9,FALSE),"")</f>
        <v/>
      </c>
      <c r="H71" s="775"/>
      <c r="I71" s="775"/>
      <c r="J71" s="776"/>
      <c r="K71" s="769" t="str">
        <f>IFERROR(VLOOKUP(A71,source_honoraires!$B$10:$X$351,source_honoraires!$X$9,FALSE),"")</f>
        <v/>
      </c>
      <c r="L71" s="770"/>
      <c r="M71" s="770"/>
      <c r="N71" s="771"/>
      <c r="O71" s="767">
        <f>IFERROR(VLOOKUP(A71,source_honoraires!$B$10:$X$351,source_honoraires!$W$9,FALSE),0)</f>
        <v>0</v>
      </c>
      <c r="P71" s="767"/>
      <c r="Q71" s="767"/>
      <c r="R71" s="767"/>
      <c r="S71" s="768"/>
      <c r="T71" s="470" t="s">
        <v>827</v>
      </c>
      <c r="U71" s="774" t="str">
        <f>IFERROR(VLOOKUP(T71,source_honoraires!$B$10:$X$351,source_honoraires!$F$9,FALSE),"")</f>
        <v/>
      </c>
      <c r="V71" s="775"/>
      <c r="W71" s="776"/>
      <c r="X71" s="777" t="str">
        <f>IFERROR(VLOOKUP(T71,source_honoraires!$B$10:$X$351,source_honoraires!$L$9,FALSE)&amp;"/"&amp;VLOOKUP(T71,source_honoraires!$B$10:$X$351,source_honoraires!$M$9,FALSE)&amp;"/"&amp;VLOOKUP(T71,source_honoraires!$B$10:$X$351,source_honoraires!$N$9,FALSE),"")</f>
        <v/>
      </c>
      <c r="Y71" s="776"/>
      <c r="Z71" s="769" t="str">
        <f>IFERROR(VLOOKUP(T71,source_honoraires!$B$10:$X$351,source_honoraires!$X$9,FALSE),"")</f>
        <v/>
      </c>
      <c r="AA71" s="771"/>
      <c r="AB71" s="769" t="str">
        <f>IFERROR(VLOOKUP(T71,source_honoraires!$B$10:$X$351,source_honoraires!$W$9,FALSE),"")</f>
        <v/>
      </c>
      <c r="AC71" s="785"/>
    </row>
    <row r="72" spans="1:29" ht="24.75" customHeight="1" x14ac:dyDescent="0.15">
      <c r="A72" s="489" t="s">
        <v>793</v>
      </c>
      <c r="B72" s="749">
        <f>IFERROR(VLOOKUP(A72,source_honoraires!$B$10:$X$351,source_honoraires!$F$9,FALSE),0)</f>
        <v>0</v>
      </c>
      <c r="C72" s="750"/>
      <c r="D72" s="750"/>
      <c r="E72" s="750"/>
      <c r="F72" s="750"/>
      <c r="G72" s="777" t="str">
        <f>IFERROR(VLOOKUP(A72,source_honoraires!$B$10:$X$351,source_honoraires!$L$9,FALSE)&amp;"/"&amp;VLOOKUP(A72,source_honoraires!$B$10:$X$351,source_honoraires!$M$9,FALSE)&amp;"/"&amp;VLOOKUP(A72,source_honoraires!$B$10:$X$351,source_honoraires!$N$9,FALSE),"")</f>
        <v/>
      </c>
      <c r="H72" s="775"/>
      <c r="I72" s="775"/>
      <c r="J72" s="776"/>
      <c r="K72" s="769" t="str">
        <f>IFERROR(VLOOKUP(A72,source_honoraires!$B$10:$X$351,source_honoraires!$X$9,FALSE),"")</f>
        <v/>
      </c>
      <c r="L72" s="770"/>
      <c r="M72" s="770"/>
      <c r="N72" s="771"/>
      <c r="O72" s="767">
        <f>IFERROR(VLOOKUP(A72,source_honoraires!$B$10:$X$351,source_honoraires!$W$9,FALSE),0)</f>
        <v>0</v>
      </c>
      <c r="P72" s="767"/>
      <c r="Q72" s="767"/>
      <c r="R72" s="767"/>
      <c r="S72" s="768"/>
      <c r="T72" s="470" t="s">
        <v>828</v>
      </c>
      <c r="U72" s="774" t="str">
        <f>IFERROR(VLOOKUP(T72,source_honoraires!$B$10:$X$351,source_honoraires!$F$9,FALSE),"")</f>
        <v/>
      </c>
      <c r="V72" s="775"/>
      <c r="W72" s="776"/>
      <c r="X72" s="777" t="str">
        <f>IFERROR(VLOOKUP(T72,source_honoraires!$B$10:$X$351,source_honoraires!$L$9,FALSE)&amp;"/"&amp;VLOOKUP(T72,source_honoraires!$B$10:$X$351,source_honoraires!$M$9,FALSE)&amp;"/"&amp;VLOOKUP(T72,source_honoraires!$B$10:$X$351,source_honoraires!$N$9,FALSE),"")</f>
        <v/>
      </c>
      <c r="Y72" s="776"/>
      <c r="Z72" s="769" t="str">
        <f>IFERROR(VLOOKUP(T72,source_honoraires!$B$10:$X$351,source_honoraires!$X$9,FALSE),"")</f>
        <v/>
      </c>
      <c r="AA72" s="771"/>
      <c r="AB72" s="769" t="str">
        <f>IFERROR(VLOOKUP(T72,source_honoraires!$B$10:$X$351,source_honoraires!$W$9,FALSE),"")</f>
        <v/>
      </c>
      <c r="AC72" s="785"/>
    </row>
    <row r="73" spans="1:29" ht="24.75" customHeight="1" x14ac:dyDescent="0.15">
      <c r="A73" s="489" t="s">
        <v>794</v>
      </c>
      <c r="B73" s="749">
        <f>IFERROR(VLOOKUP(A73,source_honoraires!$B$10:$X$351,source_honoraires!$F$9,FALSE),0)</f>
        <v>0</v>
      </c>
      <c r="C73" s="750"/>
      <c r="D73" s="750"/>
      <c r="E73" s="750"/>
      <c r="F73" s="750"/>
      <c r="G73" s="777" t="str">
        <f>IFERROR(VLOOKUP(A73,source_honoraires!$B$10:$X$351,source_honoraires!$L$9,FALSE)&amp;"/"&amp;VLOOKUP(A73,source_honoraires!$B$10:$X$351,source_honoraires!$M$9,FALSE)&amp;"/"&amp;VLOOKUP(A73,source_honoraires!$B$10:$X$351,source_honoraires!$N$9,FALSE),"")</f>
        <v/>
      </c>
      <c r="H73" s="775"/>
      <c r="I73" s="775"/>
      <c r="J73" s="776"/>
      <c r="K73" s="769" t="str">
        <f>IFERROR(VLOOKUP(A73,source_honoraires!$B$10:$X$351,source_honoraires!$X$9,FALSE),"")</f>
        <v/>
      </c>
      <c r="L73" s="770"/>
      <c r="M73" s="770"/>
      <c r="N73" s="771"/>
      <c r="O73" s="767">
        <f>IFERROR(VLOOKUP(A73,source_honoraires!$B$10:$X$351,source_honoraires!$W$9,FALSE),0)</f>
        <v>0</v>
      </c>
      <c r="P73" s="767"/>
      <c r="Q73" s="767"/>
      <c r="R73" s="767"/>
      <c r="S73" s="768"/>
      <c r="T73" s="470" t="s">
        <v>829</v>
      </c>
      <c r="U73" s="774" t="str">
        <f>IFERROR(VLOOKUP(T73,source_honoraires!$B$10:$X$351,source_honoraires!$F$9,FALSE),"")</f>
        <v/>
      </c>
      <c r="V73" s="775"/>
      <c r="W73" s="776"/>
      <c r="X73" s="777" t="str">
        <f>IFERROR(VLOOKUP(T73,source_honoraires!$B$10:$X$351,source_honoraires!$L$9,FALSE)&amp;"/"&amp;VLOOKUP(T73,source_honoraires!$B$10:$X$351,source_honoraires!$M$9,FALSE)&amp;"/"&amp;VLOOKUP(T73,source_honoraires!$B$10:$X$351,source_honoraires!$N$9,FALSE),"")</f>
        <v/>
      </c>
      <c r="Y73" s="776"/>
      <c r="Z73" s="769" t="str">
        <f>IFERROR(VLOOKUP(T73,source_honoraires!$B$10:$X$351,source_honoraires!$X$9,FALSE),"")</f>
        <v/>
      </c>
      <c r="AA73" s="771"/>
      <c r="AB73" s="769" t="str">
        <f>IFERROR(VLOOKUP(T73,source_honoraires!$B$10:$X$351,source_honoraires!$W$9,FALSE),"")</f>
        <v/>
      </c>
      <c r="AC73" s="785"/>
    </row>
    <row r="74" spans="1:29" ht="24.75" customHeight="1" x14ac:dyDescent="0.15">
      <c r="A74" s="489" t="s">
        <v>795</v>
      </c>
      <c r="B74" s="749">
        <f>IFERROR(VLOOKUP(A74,source_honoraires!$B$10:$X$351,source_honoraires!$F$9,FALSE),0)</f>
        <v>0</v>
      </c>
      <c r="C74" s="750"/>
      <c r="D74" s="750"/>
      <c r="E74" s="750"/>
      <c r="F74" s="750"/>
      <c r="G74" s="777" t="str">
        <f>IFERROR(VLOOKUP(A74,source_honoraires!$B$10:$X$351,source_honoraires!$L$9,FALSE)&amp;"/"&amp;VLOOKUP(A74,source_honoraires!$B$10:$X$351,source_honoraires!$M$9,FALSE)&amp;"/"&amp;VLOOKUP(A74,source_honoraires!$B$10:$X$351,source_honoraires!$N$9,FALSE),"")</f>
        <v/>
      </c>
      <c r="H74" s="775"/>
      <c r="I74" s="775"/>
      <c r="J74" s="776"/>
      <c r="K74" s="769" t="str">
        <f>IFERROR(VLOOKUP(A74,source_honoraires!$B$10:$X$351,source_honoraires!$X$9,FALSE),"")</f>
        <v/>
      </c>
      <c r="L74" s="770"/>
      <c r="M74" s="770"/>
      <c r="N74" s="771"/>
      <c r="O74" s="767">
        <f>IFERROR(VLOOKUP(A74,source_honoraires!$B$10:$X$351,source_honoraires!$W$9,FALSE),0)</f>
        <v>0</v>
      </c>
      <c r="P74" s="767"/>
      <c r="Q74" s="767"/>
      <c r="R74" s="767"/>
      <c r="S74" s="768"/>
      <c r="T74" s="470" t="s">
        <v>830</v>
      </c>
      <c r="U74" s="774" t="str">
        <f>IFERROR(VLOOKUP(T74,source_honoraires!$B$10:$X$351,source_honoraires!$F$9,FALSE),"")</f>
        <v/>
      </c>
      <c r="V74" s="775"/>
      <c r="W74" s="776"/>
      <c r="X74" s="777" t="str">
        <f>IFERROR(VLOOKUP(T74,source_honoraires!$B$10:$X$351,source_honoraires!$L$9,FALSE)&amp;"/"&amp;VLOOKUP(T74,source_honoraires!$B$10:$X$351,source_honoraires!$M$9,FALSE)&amp;"/"&amp;VLOOKUP(T74,source_honoraires!$B$10:$X$351,source_honoraires!$N$9,FALSE),"")</f>
        <v/>
      </c>
      <c r="Y74" s="776"/>
      <c r="Z74" s="769" t="str">
        <f>IFERROR(VLOOKUP(T74,source_honoraires!$B$10:$X$351,source_honoraires!$X$9,FALSE),"")</f>
        <v/>
      </c>
      <c r="AA74" s="771"/>
      <c r="AB74" s="769" t="str">
        <f>IFERROR(VLOOKUP(T74,source_honoraires!$B$10:$X$351,source_honoraires!$W$9,FALSE),"")</f>
        <v/>
      </c>
      <c r="AC74" s="785"/>
    </row>
    <row r="75" spans="1:29" ht="24.75" customHeight="1" x14ac:dyDescent="0.15">
      <c r="A75" s="489" t="s">
        <v>796</v>
      </c>
      <c r="B75" s="749">
        <f>IFERROR(VLOOKUP(A75,source_honoraires!$B$10:$X$351,source_honoraires!$F$9,FALSE),0)</f>
        <v>0</v>
      </c>
      <c r="C75" s="750"/>
      <c r="D75" s="750"/>
      <c r="E75" s="750"/>
      <c r="F75" s="750"/>
      <c r="G75" s="777" t="str">
        <f>IFERROR(VLOOKUP(A75,source_honoraires!$B$10:$X$351,source_honoraires!$L$9,FALSE)&amp;"/"&amp;VLOOKUP(A75,source_honoraires!$B$10:$X$351,source_honoraires!$M$9,FALSE)&amp;"/"&amp;VLOOKUP(A75,source_honoraires!$B$10:$X$351,source_honoraires!$N$9,FALSE),"")</f>
        <v/>
      </c>
      <c r="H75" s="775"/>
      <c r="I75" s="775"/>
      <c r="J75" s="776"/>
      <c r="K75" s="769" t="str">
        <f>IFERROR(VLOOKUP(A75,source_honoraires!$B$10:$X$351,source_honoraires!$X$9,FALSE),"")</f>
        <v/>
      </c>
      <c r="L75" s="770"/>
      <c r="M75" s="770"/>
      <c r="N75" s="771"/>
      <c r="O75" s="767">
        <f>IFERROR(VLOOKUP(A75,source_honoraires!$B$10:$X$351,source_honoraires!$W$9,FALSE),0)</f>
        <v>0</v>
      </c>
      <c r="P75" s="767"/>
      <c r="Q75" s="767"/>
      <c r="R75" s="767"/>
      <c r="S75" s="768"/>
      <c r="T75" s="470" t="s">
        <v>831</v>
      </c>
      <c r="U75" s="774" t="str">
        <f>IFERROR(VLOOKUP(T75,source_honoraires!$B$10:$X$351,source_honoraires!$F$9,FALSE),"")</f>
        <v/>
      </c>
      <c r="V75" s="775"/>
      <c r="W75" s="776"/>
      <c r="X75" s="777" t="str">
        <f>IFERROR(VLOOKUP(T75,source_honoraires!$B$10:$X$351,source_honoraires!$L$9,FALSE)&amp;"/"&amp;VLOOKUP(T75,source_honoraires!$B$10:$X$351,source_honoraires!$M$9,FALSE)&amp;"/"&amp;VLOOKUP(T75,source_honoraires!$B$10:$X$351,source_honoraires!$N$9,FALSE),"")</f>
        <v/>
      </c>
      <c r="Y75" s="776"/>
      <c r="Z75" s="769" t="str">
        <f>IFERROR(VLOOKUP(T75,source_honoraires!$B$10:$X$351,source_honoraires!$X$9,FALSE),"")</f>
        <v/>
      </c>
      <c r="AA75" s="771"/>
      <c r="AB75" s="769" t="str">
        <f>IFERROR(VLOOKUP(T75,source_honoraires!$B$10:$X$351,source_honoraires!$W$9,FALSE),"")</f>
        <v/>
      </c>
      <c r="AC75" s="785"/>
    </row>
    <row r="76" spans="1:29" ht="24.75" customHeight="1" x14ac:dyDescent="0.15">
      <c r="A76" s="489" t="s">
        <v>797</v>
      </c>
      <c r="B76" s="749">
        <f>IFERROR(VLOOKUP(A76,source_honoraires!$B$10:$X$351,source_honoraires!$F$9,FALSE),0)</f>
        <v>0</v>
      </c>
      <c r="C76" s="750"/>
      <c r="D76" s="750"/>
      <c r="E76" s="750"/>
      <c r="F76" s="750"/>
      <c r="G76" s="777" t="str">
        <f>IFERROR(VLOOKUP(A76,source_honoraires!$B$10:$X$351,source_honoraires!$L$9,FALSE)&amp;"/"&amp;VLOOKUP(A76,source_honoraires!$B$10:$X$351,source_honoraires!$M$9,FALSE)&amp;"/"&amp;VLOOKUP(A76,source_honoraires!$B$10:$X$351,source_honoraires!$N$9,FALSE),"")</f>
        <v/>
      </c>
      <c r="H76" s="775"/>
      <c r="I76" s="775"/>
      <c r="J76" s="776"/>
      <c r="K76" s="769" t="str">
        <f>IFERROR(VLOOKUP(A76,source_honoraires!$B$10:$X$351,source_honoraires!$X$9,FALSE),"")</f>
        <v/>
      </c>
      <c r="L76" s="770"/>
      <c r="M76" s="770"/>
      <c r="N76" s="771"/>
      <c r="O76" s="767">
        <f>IFERROR(VLOOKUP(A76,source_honoraires!$B$10:$X$351,source_honoraires!$W$9,FALSE),0)</f>
        <v>0</v>
      </c>
      <c r="P76" s="767"/>
      <c r="Q76" s="767"/>
      <c r="R76" s="767"/>
      <c r="S76" s="768"/>
      <c r="T76" s="470" t="s">
        <v>832</v>
      </c>
      <c r="U76" s="774" t="str">
        <f>IFERROR(VLOOKUP(T76,source_honoraires!$B$10:$X$351,source_honoraires!$F$9,FALSE),"")</f>
        <v/>
      </c>
      <c r="V76" s="775"/>
      <c r="W76" s="776"/>
      <c r="X76" s="777" t="str">
        <f>IFERROR(VLOOKUP(T76,source_honoraires!$B$10:$X$351,source_honoraires!$L$9,FALSE)&amp;"/"&amp;VLOOKUP(T76,source_honoraires!$B$10:$X$351,source_honoraires!$M$9,FALSE)&amp;"/"&amp;VLOOKUP(T76,source_honoraires!$B$10:$X$351,source_honoraires!$N$9,FALSE),"")</f>
        <v/>
      </c>
      <c r="Y76" s="776"/>
      <c r="Z76" s="769" t="str">
        <f>IFERROR(VLOOKUP(T76,source_honoraires!$B$10:$X$351,source_honoraires!$X$9,FALSE),"")</f>
        <v/>
      </c>
      <c r="AA76" s="771"/>
      <c r="AB76" s="769" t="str">
        <f>IFERROR(VLOOKUP(T76,source_honoraires!$B$10:$X$351,source_honoraires!$W$9,FALSE),"")</f>
        <v/>
      </c>
      <c r="AC76" s="785"/>
    </row>
    <row r="77" spans="1:29" ht="24.75" customHeight="1" thickBot="1" x14ac:dyDescent="0.2">
      <c r="A77" s="490" t="s">
        <v>798</v>
      </c>
      <c r="B77" s="753">
        <f>IFERROR(VLOOKUP(A77,source_honoraires!$B$10:$X$351,source_honoraires!$F$9,FALSE),0)</f>
        <v>0</v>
      </c>
      <c r="C77" s="754"/>
      <c r="D77" s="754"/>
      <c r="E77" s="754"/>
      <c r="F77" s="754"/>
      <c r="G77" s="790" t="str">
        <f>IFERROR(VLOOKUP(A77,source_honoraires!$B$10:$X$351,source_honoraires!$L$9,FALSE)&amp;"/"&amp;VLOOKUP(A77,source_honoraires!$B$10:$X$351,source_honoraires!$M$9,FALSE)&amp;"/"&amp;VLOOKUP(A77,source_honoraires!$B$10:$X$351,source_honoraires!$N$9,FALSE),"")</f>
        <v/>
      </c>
      <c r="H77" s="791"/>
      <c r="I77" s="791"/>
      <c r="J77" s="792"/>
      <c r="K77" s="793" t="str">
        <f>IFERROR(VLOOKUP(A77,source_honoraires!$B$10:$X$351,source_honoraires!$X$9,FALSE),"")</f>
        <v/>
      </c>
      <c r="L77" s="797"/>
      <c r="M77" s="797"/>
      <c r="N77" s="795"/>
      <c r="O77" s="786">
        <f>IFERROR(VLOOKUP(A77,source_honoraires!$B$10:$X$351,source_honoraires!$W$9,FALSE),0)</f>
        <v>0</v>
      </c>
      <c r="P77" s="786"/>
      <c r="Q77" s="786"/>
      <c r="R77" s="786"/>
      <c r="S77" s="787"/>
      <c r="T77" s="470" t="s">
        <v>833</v>
      </c>
      <c r="U77" s="796" t="str">
        <f>IFERROR(VLOOKUP(T77,source_honoraires!$B$10:$X$351,source_honoraires!$F$9,FALSE),"")</f>
        <v/>
      </c>
      <c r="V77" s="791"/>
      <c r="W77" s="792"/>
      <c r="X77" s="790" t="str">
        <f>IFERROR(VLOOKUP(T77,source_honoraires!$B$10:$X$351,source_honoraires!$L$9,FALSE)&amp;"/"&amp;VLOOKUP(T77,source_honoraires!$B$10:$X$351,source_honoraires!$M$9,FALSE)&amp;"/"&amp;VLOOKUP(T77,source_honoraires!$B$10:$X$351,source_honoraires!$N$9,FALSE),"")</f>
        <v/>
      </c>
      <c r="Y77" s="792"/>
      <c r="Z77" s="793" t="str">
        <f>IFERROR(VLOOKUP(T77,source_honoraires!$B$10:$X$351,source_honoraires!$X$9,FALSE),"")</f>
        <v/>
      </c>
      <c r="AA77" s="795"/>
      <c r="AB77" s="793" t="str">
        <f>IFERROR(VLOOKUP(T77,source_honoraires!$B$10:$X$351,source_honoraires!$W$9,FALSE),"")</f>
        <v/>
      </c>
      <c r="AC77" s="794"/>
    </row>
  </sheetData>
  <mergeCells count="476">
    <mergeCell ref="U58:W58"/>
    <mergeCell ref="X58:Y58"/>
    <mergeCell ref="Z58:AA58"/>
    <mergeCell ref="AB58:AC58"/>
    <mergeCell ref="U62:W62"/>
    <mergeCell ref="X62:Y62"/>
    <mergeCell ref="Z62:AA62"/>
    <mergeCell ref="AB62:AC62"/>
    <mergeCell ref="U63:W63"/>
    <mergeCell ref="X63:Y63"/>
    <mergeCell ref="Z63:AA63"/>
    <mergeCell ref="AB63:AC63"/>
    <mergeCell ref="U59:W59"/>
    <mergeCell ref="X59:Y59"/>
    <mergeCell ref="Z59:AA59"/>
    <mergeCell ref="AB59:AC59"/>
    <mergeCell ref="U60:W60"/>
    <mergeCell ref="X60:Y60"/>
    <mergeCell ref="Z60:AA60"/>
    <mergeCell ref="AB60:AC60"/>
    <mergeCell ref="U61:W61"/>
    <mergeCell ref="X61:Y61"/>
    <mergeCell ref="Z61:AA61"/>
    <mergeCell ref="AB61:AC61"/>
    <mergeCell ref="U55:W55"/>
    <mergeCell ref="X55:Y55"/>
    <mergeCell ref="Z55:AA55"/>
    <mergeCell ref="AB55:AC55"/>
    <mergeCell ref="U56:W56"/>
    <mergeCell ref="X56:Y56"/>
    <mergeCell ref="Z56:AA56"/>
    <mergeCell ref="AB56:AC56"/>
    <mergeCell ref="U57:W57"/>
    <mergeCell ref="X57:Y57"/>
    <mergeCell ref="Z57:AA57"/>
    <mergeCell ref="AB57:AC57"/>
    <mergeCell ref="K59:N59"/>
    <mergeCell ref="O59:S59"/>
    <mergeCell ref="K60:N60"/>
    <mergeCell ref="O60:S60"/>
    <mergeCell ref="K61:N61"/>
    <mergeCell ref="O61:S61"/>
    <mergeCell ref="K62:N62"/>
    <mergeCell ref="O62:S62"/>
    <mergeCell ref="K63:N63"/>
    <mergeCell ref="O63:S63"/>
    <mergeCell ref="B53:F53"/>
    <mergeCell ref="B54:F54"/>
    <mergeCell ref="B55:F55"/>
    <mergeCell ref="B56:F56"/>
    <mergeCell ref="B57:F57"/>
    <mergeCell ref="B58:F58"/>
    <mergeCell ref="B59:F59"/>
    <mergeCell ref="G53:J53"/>
    <mergeCell ref="G54:J54"/>
    <mergeCell ref="G55:J55"/>
    <mergeCell ref="G56:J56"/>
    <mergeCell ref="G57:J57"/>
    <mergeCell ref="G58:J58"/>
    <mergeCell ref="G59:J59"/>
    <mergeCell ref="K55:N55"/>
    <mergeCell ref="O55:S55"/>
    <mergeCell ref="K56:N56"/>
    <mergeCell ref="O56:S56"/>
    <mergeCell ref="AB33:AC33"/>
    <mergeCell ref="AB52:AC52"/>
    <mergeCell ref="AB50:AC50"/>
    <mergeCell ref="AB51:AC51"/>
    <mergeCell ref="O48:S48"/>
    <mergeCell ref="U48:W48"/>
    <mergeCell ref="AB48:AC48"/>
    <mergeCell ref="X35:Y35"/>
    <mergeCell ref="Z34:AA34"/>
    <mergeCell ref="Z35:AA35"/>
    <mergeCell ref="K37:N37"/>
    <mergeCell ref="U36:W36"/>
    <mergeCell ref="U53:W53"/>
    <mergeCell ref="X53:Y53"/>
    <mergeCell ref="Z53:AA53"/>
    <mergeCell ref="AB53:AC53"/>
    <mergeCell ref="U54:W54"/>
    <mergeCell ref="X54:Y54"/>
    <mergeCell ref="Z54:AA54"/>
    <mergeCell ref="AB54:AC54"/>
    <mergeCell ref="U33:W33"/>
    <mergeCell ref="X33:Y33"/>
    <mergeCell ref="Z33:AA33"/>
    <mergeCell ref="B60:F60"/>
    <mergeCell ref="B61:F61"/>
    <mergeCell ref="X42:Y42"/>
    <mergeCell ref="Z42:AA42"/>
    <mergeCell ref="X43:Y43"/>
    <mergeCell ref="Z43:AA43"/>
    <mergeCell ref="X44:Y44"/>
    <mergeCell ref="Z44:AA44"/>
    <mergeCell ref="U52:W52"/>
    <mergeCell ref="U50:W50"/>
    <mergeCell ref="U51:W51"/>
    <mergeCell ref="X50:Y50"/>
    <mergeCell ref="Z50:AA50"/>
    <mergeCell ref="K51:N51"/>
    <mergeCell ref="X51:Y51"/>
    <mergeCell ref="Z51:AA51"/>
    <mergeCell ref="B48:F48"/>
    <mergeCell ref="K53:N53"/>
    <mergeCell ref="O53:S53"/>
    <mergeCell ref="K54:N54"/>
    <mergeCell ref="O54:S54"/>
    <mergeCell ref="B62:F62"/>
    <mergeCell ref="B63:F63"/>
    <mergeCell ref="G60:J60"/>
    <mergeCell ref="G61:J61"/>
    <mergeCell ref="G62:J62"/>
    <mergeCell ref="G63:J63"/>
    <mergeCell ref="K57:N57"/>
    <mergeCell ref="O57:S57"/>
    <mergeCell ref="G42:J42"/>
    <mergeCell ref="K42:N42"/>
    <mergeCell ref="G43:J43"/>
    <mergeCell ref="K43:N43"/>
    <mergeCell ref="G44:J44"/>
    <mergeCell ref="K44:N44"/>
    <mergeCell ref="G45:J45"/>
    <mergeCell ref="B52:F52"/>
    <mergeCell ref="O52:S52"/>
    <mergeCell ref="B50:F50"/>
    <mergeCell ref="O50:S50"/>
    <mergeCell ref="B51:F51"/>
    <mergeCell ref="O51:S51"/>
    <mergeCell ref="G50:J50"/>
    <mergeCell ref="K50:N50"/>
    <mergeCell ref="G51:J51"/>
    <mergeCell ref="U64:W64"/>
    <mergeCell ref="AB64:AC64"/>
    <mergeCell ref="B65:F65"/>
    <mergeCell ref="O65:S65"/>
    <mergeCell ref="U65:W65"/>
    <mergeCell ref="AB65:AC65"/>
    <mergeCell ref="G64:J64"/>
    <mergeCell ref="K64:N64"/>
    <mergeCell ref="X64:Y64"/>
    <mergeCell ref="Z64:AA64"/>
    <mergeCell ref="G65:J65"/>
    <mergeCell ref="K65:N65"/>
    <mergeCell ref="X65:Y65"/>
    <mergeCell ref="Z65:AA65"/>
    <mergeCell ref="B76:F76"/>
    <mergeCell ref="O76:S76"/>
    <mergeCell ref="U76:W76"/>
    <mergeCell ref="AB76:AC76"/>
    <mergeCell ref="B77:F77"/>
    <mergeCell ref="O77:S77"/>
    <mergeCell ref="U77:W77"/>
    <mergeCell ref="AB77:AC77"/>
    <mergeCell ref="G76:J76"/>
    <mergeCell ref="K76:N76"/>
    <mergeCell ref="X76:Y76"/>
    <mergeCell ref="Z76:AA76"/>
    <mergeCell ref="G77:J77"/>
    <mergeCell ref="K77:N77"/>
    <mergeCell ref="X77:Y77"/>
    <mergeCell ref="Z77:AA77"/>
    <mergeCell ref="B74:F74"/>
    <mergeCell ref="O74:S74"/>
    <mergeCell ref="U74:W74"/>
    <mergeCell ref="AB74:AC74"/>
    <mergeCell ref="B75:F75"/>
    <mergeCell ref="O75:S75"/>
    <mergeCell ref="U75:W75"/>
    <mergeCell ref="AB75:AC75"/>
    <mergeCell ref="G74:J74"/>
    <mergeCell ref="K74:N74"/>
    <mergeCell ref="X74:Y74"/>
    <mergeCell ref="Z74:AA74"/>
    <mergeCell ref="G75:J75"/>
    <mergeCell ref="K75:N75"/>
    <mergeCell ref="X75:Y75"/>
    <mergeCell ref="Z75:AA75"/>
    <mergeCell ref="B72:F72"/>
    <mergeCell ref="O72:S72"/>
    <mergeCell ref="U72:W72"/>
    <mergeCell ref="AB72:AC72"/>
    <mergeCell ref="B73:F73"/>
    <mergeCell ref="O73:S73"/>
    <mergeCell ref="U73:W73"/>
    <mergeCell ref="AB73:AC73"/>
    <mergeCell ref="G72:J72"/>
    <mergeCell ref="K72:N72"/>
    <mergeCell ref="X72:Y72"/>
    <mergeCell ref="Z72:AA72"/>
    <mergeCell ref="G73:J73"/>
    <mergeCell ref="K73:N73"/>
    <mergeCell ref="X73:Y73"/>
    <mergeCell ref="Z73:AA73"/>
    <mergeCell ref="B70:F70"/>
    <mergeCell ref="O70:S70"/>
    <mergeCell ref="U70:W70"/>
    <mergeCell ref="AB70:AC70"/>
    <mergeCell ref="B71:F71"/>
    <mergeCell ref="O71:S71"/>
    <mergeCell ref="U71:W71"/>
    <mergeCell ref="AB71:AC71"/>
    <mergeCell ref="G70:J70"/>
    <mergeCell ref="K70:N70"/>
    <mergeCell ref="X70:Y70"/>
    <mergeCell ref="Z70:AA70"/>
    <mergeCell ref="G71:J71"/>
    <mergeCell ref="K71:N71"/>
    <mergeCell ref="X71:Y71"/>
    <mergeCell ref="Z71:AA71"/>
    <mergeCell ref="B68:F68"/>
    <mergeCell ref="O68:S68"/>
    <mergeCell ref="U68:W68"/>
    <mergeCell ref="AB68:AC68"/>
    <mergeCell ref="B69:F69"/>
    <mergeCell ref="O69:S69"/>
    <mergeCell ref="U69:W69"/>
    <mergeCell ref="AB69:AC69"/>
    <mergeCell ref="G68:J68"/>
    <mergeCell ref="K68:N68"/>
    <mergeCell ref="X68:Y68"/>
    <mergeCell ref="Z68:AA68"/>
    <mergeCell ref="G69:J69"/>
    <mergeCell ref="K69:N69"/>
    <mergeCell ref="X69:Y69"/>
    <mergeCell ref="Z69:AA69"/>
    <mergeCell ref="B67:F67"/>
    <mergeCell ref="O67:S67"/>
    <mergeCell ref="U67:W67"/>
    <mergeCell ref="AB67:AC67"/>
    <mergeCell ref="G52:J52"/>
    <mergeCell ref="K52:N52"/>
    <mergeCell ref="X52:Y52"/>
    <mergeCell ref="Z52:AA52"/>
    <mergeCell ref="G67:J67"/>
    <mergeCell ref="K67:N67"/>
    <mergeCell ref="X67:Y67"/>
    <mergeCell ref="Z67:AA67"/>
    <mergeCell ref="K58:N58"/>
    <mergeCell ref="O58:S58"/>
    <mergeCell ref="B66:F66"/>
    <mergeCell ref="O66:S66"/>
    <mergeCell ref="U66:W66"/>
    <mergeCell ref="AB66:AC66"/>
    <mergeCell ref="G66:J66"/>
    <mergeCell ref="K66:N66"/>
    <mergeCell ref="X66:Y66"/>
    <mergeCell ref="Z66:AA66"/>
    <mergeCell ref="B64:F64"/>
    <mergeCell ref="O64:S64"/>
    <mergeCell ref="B49:F49"/>
    <mergeCell ref="O49:S49"/>
    <mergeCell ref="U49:W49"/>
    <mergeCell ref="AB49:AC49"/>
    <mergeCell ref="G48:J48"/>
    <mergeCell ref="K48:N48"/>
    <mergeCell ref="X48:Y48"/>
    <mergeCell ref="Z48:AA48"/>
    <mergeCell ref="G49:J49"/>
    <mergeCell ref="K49:N49"/>
    <mergeCell ref="X49:Y49"/>
    <mergeCell ref="Z49:AA49"/>
    <mergeCell ref="B46:F46"/>
    <mergeCell ref="O46:S46"/>
    <mergeCell ref="U46:W46"/>
    <mergeCell ref="AB46:AC46"/>
    <mergeCell ref="B47:F47"/>
    <mergeCell ref="O47:S47"/>
    <mergeCell ref="U47:W47"/>
    <mergeCell ref="AB47:AC47"/>
    <mergeCell ref="G46:J46"/>
    <mergeCell ref="K46:N46"/>
    <mergeCell ref="X46:Y46"/>
    <mergeCell ref="Z46:AA46"/>
    <mergeCell ref="G47:J47"/>
    <mergeCell ref="K47:N47"/>
    <mergeCell ref="X47:Y47"/>
    <mergeCell ref="Z47:AA47"/>
    <mergeCell ref="B44:F44"/>
    <mergeCell ref="O44:S44"/>
    <mergeCell ref="U44:W44"/>
    <mergeCell ref="AB44:AC44"/>
    <mergeCell ref="B45:F45"/>
    <mergeCell ref="O45:S45"/>
    <mergeCell ref="U45:W45"/>
    <mergeCell ref="AB45:AC45"/>
    <mergeCell ref="K45:N45"/>
    <mergeCell ref="X45:Y45"/>
    <mergeCell ref="Z45:AA45"/>
    <mergeCell ref="B42:F42"/>
    <mergeCell ref="O42:S42"/>
    <mergeCell ref="U42:W42"/>
    <mergeCell ref="AB42:AC42"/>
    <mergeCell ref="B43:F43"/>
    <mergeCell ref="O43:S43"/>
    <mergeCell ref="U43:W43"/>
    <mergeCell ref="AB43:AC43"/>
    <mergeCell ref="Z30:AA30"/>
    <mergeCell ref="AB30:AC30"/>
    <mergeCell ref="G36:J36"/>
    <mergeCell ref="G37:J37"/>
    <mergeCell ref="AB37:AC37"/>
    <mergeCell ref="Z37:AA37"/>
    <mergeCell ref="AB36:AC36"/>
    <mergeCell ref="U37:W37"/>
    <mergeCell ref="X36:Y36"/>
    <mergeCell ref="X37:Y37"/>
    <mergeCell ref="Z36:AA36"/>
    <mergeCell ref="U34:W34"/>
    <mergeCell ref="AB34:AC34"/>
    <mergeCell ref="U35:W35"/>
    <mergeCell ref="AB35:AC35"/>
    <mergeCell ref="X34:Y34"/>
    <mergeCell ref="Z16:AA16"/>
    <mergeCell ref="Z17:AA17"/>
    <mergeCell ref="Z18:AA18"/>
    <mergeCell ref="Z19:AA19"/>
    <mergeCell ref="Z20:AA20"/>
    <mergeCell ref="Z21:AA21"/>
    <mergeCell ref="B29:F29"/>
    <mergeCell ref="G29:J29"/>
    <mergeCell ref="K29:N29"/>
    <mergeCell ref="O29:S29"/>
    <mergeCell ref="U29:W29"/>
    <mergeCell ref="X29:Y29"/>
    <mergeCell ref="Z29:AA29"/>
    <mergeCell ref="G22:J22"/>
    <mergeCell ref="K22:N22"/>
    <mergeCell ref="AB24:AC24"/>
    <mergeCell ref="X23:Y23"/>
    <mergeCell ref="X24:Y24"/>
    <mergeCell ref="U31:W31"/>
    <mergeCell ref="AB31:AC31"/>
    <mergeCell ref="X17:Y17"/>
    <mergeCell ref="X18:Y18"/>
    <mergeCell ref="X19:Y19"/>
    <mergeCell ref="X20:Y20"/>
    <mergeCell ref="X21:Y21"/>
    <mergeCell ref="X22:Y22"/>
    <mergeCell ref="Z22:AA22"/>
    <mergeCell ref="Z23:AA23"/>
    <mergeCell ref="Z24:AA24"/>
    <mergeCell ref="Z25:AA25"/>
    <mergeCell ref="Z26:AA26"/>
    <mergeCell ref="Z27:AA27"/>
    <mergeCell ref="AB29:AC29"/>
    <mergeCell ref="U30:W30"/>
    <mergeCell ref="X30:Y30"/>
    <mergeCell ref="AB21:AC21"/>
    <mergeCell ref="U25:W25"/>
    <mergeCell ref="AB25:AC25"/>
    <mergeCell ref="U26:W26"/>
    <mergeCell ref="U32:W32"/>
    <mergeCell ref="AB32:AC32"/>
    <mergeCell ref="X31:Y31"/>
    <mergeCell ref="X32:Y32"/>
    <mergeCell ref="Z31:AA31"/>
    <mergeCell ref="Z32:AA32"/>
    <mergeCell ref="U27:W27"/>
    <mergeCell ref="AB27:AC27"/>
    <mergeCell ref="U28:W28"/>
    <mergeCell ref="AB28:AC28"/>
    <mergeCell ref="X27:Y27"/>
    <mergeCell ref="X28:Y28"/>
    <mergeCell ref="Z28:AA28"/>
    <mergeCell ref="AB26:AC26"/>
    <mergeCell ref="X25:Y25"/>
    <mergeCell ref="X26:Y26"/>
    <mergeCell ref="AB22:AC22"/>
    <mergeCell ref="U23:W23"/>
    <mergeCell ref="AB23:AC23"/>
    <mergeCell ref="U24:W24"/>
    <mergeCell ref="O27:S27"/>
    <mergeCell ref="B28:F28"/>
    <mergeCell ref="O28:S28"/>
    <mergeCell ref="K27:N27"/>
    <mergeCell ref="K28:N28"/>
    <mergeCell ref="G27:J27"/>
    <mergeCell ref="G28:J28"/>
    <mergeCell ref="U22:W22"/>
    <mergeCell ref="B22:F22"/>
    <mergeCell ref="O22:S22"/>
    <mergeCell ref="B26:F26"/>
    <mergeCell ref="O26:S26"/>
    <mergeCell ref="K25:N25"/>
    <mergeCell ref="K26:N26"/>
    <mergeCell ref="G25:J25"/>
    <mergeCell ref="G26:J26"/>
    <mergeCell ref="O25:S25"/>
    <mergeCell ref="B35:F35"/>
    <mergeCell ref="O35:S35"/>
    <mergeCell ref="K34:N34"/>
    <mergeCell ref="K35:N35"/>
    <mergeCell ref="G34:J34"/>
    <mergeCell ref="G35:J35"/>
    <mergeCell ref="O31:S31"/>
    <mergeCell ref="B30:F30"/>
    <mergeCell ref="G30:J30"/>
    <mergeCell ref="K30:N30"/>
    <mergeCell ref="O30:S30"/>
    <mergeCell ref="B33:F33"/>
    <mergeCell ref="G33:J33"/>
    <mergeCell ref="K33:N33"/>
    <mergeCell ref="O33:S33"/>
    <mergeCell ref="B36:F36"/>
    <mergeCell ref="O36:S36"/>
    <mergeCell ref="B37:F37"/>
    <mergeCell ref="O37:S37"/>
    <mergeCell ref="K36:N36"/>
    <mergeCell ref="O34:S34"/>
    <mergeCell ref="O23:S23"/>
    <mergeCell ref="B24:F24"/>
    <mergeCell ref="O24:S24"/>
    <mergeCell ref="K23:N23"/>
    <mergeCell ref="K24:N24"/>
    <mergeCell ref="G23:J23"/>
    <mergeCell ref="G24:J24"/>
    <mergeCell ref="B34:F34"/>
    <mergeCell ref="B31:F31"/>
    <mergeCell ref="B27:F27"/>
    <mergeCell ref="B25:F25"/>
    <mergeCell ref="B23:F23"/>
    <mergeCell ref="B32:F32"/>
    <mergeCell ref="O32:S32"/>
    <mergeCell ref="K31:N31"/>
    <mergeCell ref="K32:N32"/>
    <mergeCell ref="G31:J31"/>
    <mergeCell ref="G32:J32"/>
    <mergeCell ref="AB16:AC16"/>
    <mergeCell ref="G16:J16"/>
    <mergeCell ref="B16:F16"/>
    <mergeCell ref="O16:S16"/>
    <mergeCell ref="K16:N16"/>
    <mergeCell ref="B19:F19"/>
    <mergeCell ref="O19:S19"/>
    <mergeCell ref="B20:F20"/>
    <mergeCell ref="O20:S20"/>
    <mergeCell ref="K19:N19"/>
    <mergeCell ref="K20:N20"/>
    <mergeCell ref="X16:Y16"/>
    <mergeCell ref="U16:W16"/>
    <mergeCell ref="AB19:AC19"/>
    <mergeCell ref="U20:W20"/>
    <mergeCell ref="AB20:AC20"/>
    <mergeCell ref="AB17:AC17"/>
    <mergeCell ref="U18:W18"/>
    <mergeCell ref="AB18:AC18"/>
    <mergeCell ref="U17:W17"/>
    <mergeCell ref="U19:W19"/>
    <mergeCell ref="G17:J17"/>
    <mergeCell ref="G18:J18"/>
    <mergeCell ref="G19:J19"/>
    <mergeCell ref="V10:W10"/>
    <mergeCell ref="B21:F21"/>
    <mergeCell ref="B17:F17"/>
    <mergeCell ref="O17:S17"/>
    <mergeCell ref="B18:F18"/>
    <mergeCell ref="O18:S18"/>
    <mergeCell ref="K17:N17"/>
    <mergeCell ref="B1:K1"/>
    <mergeCell ref="B2:K2"/>
    <mergeCell ref="B4:K4"/>
    <mergeCell ref="C7:I7"/>
    <mergeCell ref="B3:K3"/>
    <mergeCell ref="B5:K5"/>
    <mergeCell ref="B6:K6"/>
    <mergeCell ref="O15:S15"/>
    <mergeCell ref="J15:N15"/>
    <mergeCell ref="G15:I15"/>
    <mergeCell ref="B15:F15"/>
    <mergeCell ref="U21:W21"/>
    <mergeCell ref="O21:S21"/>
    <mergeCell ref="G20:J20"/>
    <mergeCell ref="G21:J21"/>
    <mergeCell ref="K21:N21"/>
    <mergeCell ref="K18:N18"/>
  </mergeCells>
  <conditionalFormatting sqref="AK9">
    <cfRule type="cellIs" dxfId="7" priority="1" operator="notEqual">
      <formula>"Ok"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56" fitToHeight="2" orientation="landscape" r:id="rId1"/>
  <headerFooter>
    <oddHeader>&amp;R&amp;"Geneva,Gras"&amp;14ID24</oddHeader>
    <oddFooter>&amp;R
Mis au format Excel par : www.impots-et-taxes.com</oddFooter>
  </headerFooter>
  <rowBreaks count="1" manualBreakCount="1">
    <brk id="38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Feuil15">
    <tabColor rgb="FF0070C0"/>
    <pageSetUpPr fitToPage="1"/>
  </sheetPr>
  <dimension ref="A1:AL44"/>
  <sheetViews>
    <sheetView showGridLines="0" showZeros="0" zoomScale="70" zoomScaleNormal="70" workbookViewId="0">
      <selection activeCell="AL18" sqref="AL18"/>
    </sheetView>
  </sheetViews>
  <sheetFormatPr baseColWidth="10" defaultColWidth="11.5" defaultRowHeight="12" x14ac:dyDescent="0.15"/>
  <cols>
    <col min="1" max="1" width="11.5" style="5"/>
    <col min="2" max="3" width="5" style="5" customWidth="1"/>
    <col min="4" max="4" width="14.83203125" style="5" customWidth="1"/>
    <col min="5" max="8" width="7.5" style="5" customWidth="1"/>
    <col min="9" max="9" width="5.33203125" style="5" customWidth="1"/>
    <col min="10" max="10" width="11.83203125" style="5" customWidth="1"/>
    <col min="11" max="13" width="5.5" style="5" customWidth="1"/>
    <col min="14" max="17" width="4.1640625" style="5" customWidth="1"/>
    <col min="18" max="21" width="4.6640625" style="5" customWidth="1"/>
    <col min="22" max="25" width="16.5" style="5" customWidth="1"/>
    <col min="26" max="26" width="2.1640625" style="5" customWidth="1"/>
    <col min="27" max="28" width="13.1640625" style="5" customWidth="1"/>
    <col min="29" max="30" width="20" style="5" customWidth="1"/>
    <col min="31" max="31" width="14.1640625" style="5" customWidth="1"/>
    <col min="32" max="32" width="4.1640625" style="5" customWidth="1"/>
    <col min="33" max="33" width="1.83203125" style="5" customWidth="1"/>
    <col min="34" max="36" width="11.5" style="5"/>
    <col min="37" max="37" width="35.6640625" style="5" bestFit="1" customWidth="1"/>
    <col min="38" max="38" width="34.5" style="5" customWidth="1"/>
    <col min="39" max="16384" width="11.5" style="5"/>
  </cols>
  <sheetData>
    <row r="1" spans="1:38" s="301" customFormat="1" ht="22.5" customHeight="1" x14ac:dyDescent="0.2">
      <c r="B1" s="655" t="s">
        <v>28</v>
      </c>
      <c r="C1" s="655"/>
      <c r="D1" s="655"/>
      <c r="E1" s="655"/>
      <c r="F1" s="655"/>
      <c r="G1" s="655"/>
      <c r="H1" s="655"/>
      <c r="I1" s="655"/>
      <c r="J1" s="655"/>
      <c r="K1" s="655"/>
      <c r="AD1" s="302"/>
      <c r="AF1" s="270"/>
    </row>
    <row r="2" spans="1:38" s="303" customFormat="1" ht="31.5" customHeight="1" x14ac:dyDescent="0.15">
      <c r="B2" s="654" t="s">
        <v>104</v>
      </c>
      <c r="C2" s="654"/>
      <c r="D2" s="654"/>
      <c r="E2" s="654"/>
      <c r="F2" s="654"/>
      <c r="G2" s="654"/>
      <c r="H2" s="654"/>
      <c r="I2" s="654"/>
      <c r="J2" s="654"/>
      <c r="K2" s="654"/>
      <c r="L2" s="270"/>
      <c r="M2" s="270"/>
      <c r="N2" s="334" t="s">
        <v>345</v>
      </c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G2" s="270"/>
      <c r="AH2" s="270"/>
    </row>
    <row r="3" spans="1:38" s="303" customFormat="1" ht="31.5" customHeight="1" x14ac:dyDescent="0.15">
      <c r="B3" s="654" t="s">
        <v>159</v>
      </c>
      <c r="C3" s="654"/>
      <c r="D3" s="654"/>
      <c r="E3" s="654"/>
      <c r="F3" s="654"/>
      <c r="G3" s="654"/>
      <c r="H3" s="654"/>
      <c r="I3" s="654"/>
      <c r="J3" s="654"/>
      <c r="K3" s="654"/>
      <c r="L3" s="270"/>
      <c r="M3" s="270"/>
      <c r="N3" s="282" t="s">
        <v>252</v>
      </c>
      <c r="P3" s="270"/>
      <c r="Q3" s="270"/>
      <c r="R3" s="271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G3" s="270"/>
      <c r="AH3" s="270"/>
      <c r="AK3" s="335" t="s">
        <v>245</v>
      </c>
      <c r="AL3" s="336"/>
    </row>
    <row r="4" spans="1:38" s="303" customFormat="1" ht="24" customHeight="1" x14ac:dyDescent="0.15">
      <c r="B4" s="656" t="s">
        <v>218</v>
      </c>
      <c r="C4" s="656"/>
      <c r="D4" s="656"/>
      <c r="E4" s="656"/>
      <c r="F4" s="656"/>
      <c r="G4" s="656"/>
      <c r="H4" s="656"/>
      <c r="I4" s="656"/>
      <c r="J4" s="656"/>
      <c r="K4" s="656"/>
      <c r="L4" s="270"/>
      <c r="M4" s="270"/>
      <c r="N4" s="270"/>
      <c r="O4" s="270"/>
      <c r="P4" s="270"/>
      <c r="Q4" s="270"/>
      <c r="R4" s="270"/>
      <c r="S4" s="270"/>
      <c r="T4" s="270"/>
      <c r="U4" s="304" t="s">
        <v>30</v>
      </c>
      <c r="V4" s="305"/>
      <c r="W4" s="275">
        <f>'ID21-P1'!U3</f>
        <v>0</v>
      </c>
      <c r="X4" s="304" t="s">
        <v>221</v>
      </c>
      <c r="Y4" s="284"/>
      <c r="AA4" s="304"/>
      <c r="AB4" s="304"/>
      <c r="AC4" s="304"/>
      <c r="AD4" s="305"/>
      <c r="AE4" s="270"/>
      <c r="AF4" s="270"/>
      <c r="AG4" s="270"/>
      <c r="AH4" s="270"/>
      <c r="AK4" s="332" t="s">
        <v>254</v>
      </c>
      <c r="AL4" s="337">
        <f>AB36+O36</f>
        <v>0</v>
      </c>
    </row>
    <row r="5" spans="1:38" s="303" customFormat="1" ht="24" customHeight="1" x14ac:dyDescent="0.15">
      <c r="B5" s="737" t="s">
        <v>33</v>
      </c>
      <c r="C5" s="737"/>
      <c r="D5" s="737"/>
      <c r="E5" s="737"/>
      <c r="F5" s="737"/>
      <c r="G5" s="737"/>
      <c r="H5" s="737"/>
      <c r="I5" s="737"/>
      <c r="J5" s="737"/>
      <c r="K5" s="737"/>
      <c r="L5" s="270"/>
      <c r="M5" s="270"/>
      <c r="O5" s="280"/>
      <c r="P5" s="281"/>
      <c r="Q5" s="270"/>
      <c r="R5" s="270"/>
      <c r="S5" s="270"/>
      <c r="T5" s="279"/>
      <c r="W5" s="282" t="s">
        <v>170</v>
      </c>
      <c r="Y5" s="283"/>
      <c r="Z5" s="284"/>
      <c r="AA5" s="285"/>
      <c r="AB5" s="285"/>
      <c r="AC5" s="270"/>
      <c r="AD5" s="270"/>
      <c r="AE5" s="286"/>
      <c r="AF5" s="270"/>
      <c r="AG5" s="270"/>
      <c r="AK5" s="333" t="s">
        <v>253</v>
      </c>
      <c r="AL5" s="338">
        <f>(J36+Y36)*9.5%</f>
        <v>0</v>
      </c>
    </row>
    <row r="6" spans="1:38" s="301" customFormat="1" ht="18" customHeight="1" x14ac:dyDescent="0.15">
      <c r="B6" s="642" t="s">
        <v>34</v>
      </c>
      <c r="C6" s="642"/>
      <c r="D6" s="642"/>
      <c r="E6" s="642"/>
      <c r="F6" s="642"/>
      <c r="G6" s="642"/>
      <c r="H6" s="642"/>
      <c r="I6" s="642"/>
      <c r="J6" s="642"/>
      <c r="K6" s="642"/>
      <c r="L6" s="277"/>
      <c r="M6" s="277"/>
      <c r="O6" s="277"/>
      <c r="P6" s="287"/>
      <c r="Q6" s="277"/>
      <c r="R6" s="277"/>
      <c r="S6" s="277"/>
      <c r="T6" s="277"/>
      <c r="U6" s="277"/>
      <c r="V6" s="277"/>
      <c r="W6" s="288"/>
      <c r="X6" s="283"/>
      <c r="Y6" s="288"/>
      <c r="Z6" s="288"/>
      <c r="AA6" s="288"/>
      <c r="AB6" s="288"/>
      <c r="AC6" s="277"/>
      <c r="AD6" s="277"/>
      <c r="AE6" s="288"/>
      <c r="AF6" s="277"/>
      <c r="AG6" s="277"/>
      <c r="AK6" s="339" t="s">
        <v>248</v>
      </c>
      <c r="AL6" s="340">
        <f>AL4-AL5</f>
        <v>0</v>
      </c>
    </row>
    <row r="7" spans="1:38" s="301" customFormat="1" ht="23.25" customHeight="1" x14ac:dyDescent="0.15">
      <c r="B7" s="289"/>
      <c r="C7" s="642"/>
      <c r="D7" s="642"/>
      <c r="E7" s="642"/>
      <c r="F7" s="642"/>
      <c r="G7" s="642"/>
      <c r="H7" s="642"/>
      <c r="I7" s="642"/>
      <c r="J7" s="277"/>
      <c r="K7" s="290"/>
      <c r="L7" s="290" t="s">
        <v>35</v>
      </c>
      <c r="M7" s="277"/>
      <c r="N7" s="287"/>
      <c r="O7" s="277"/>
      <c r="P7" s="277"/>
      <c r="Q7" s="277"/>
      <c r="R7" s="277"/>
      <c r="S7" s="277"/>
      <c r="T7" s="277"/>
      <c r="W7" s="288"/>
      <c r="X7" s="291">
        <f>paramètres!B12</f>
        <v>0</v>
      </c>
      <c r="Y7" s="288"/>
      <c r="Z7" s="288"/>
      <c r="AA7" s="288"/>
      <c r="AB7" s="288"/>
      <c r="AC7" s="277"/>
      <c r="AD7" s="277"/>
      <c r="AE7" s="288"/>
      <c r="AF7" s="277"/>
      <c r="AG7" s="277"/>
      <c r="AK7" s="341"/>
      <c r="AL7" s="342" t="str">
        <f>IF(AL6&lt;&gt;0,"Vérifiez vos données !!!","Ok")</f>
        <v>Ok</v>
      </c>
    </row>
    <row r="8" spans="1:38" s="301" customFormat="1" ht="18" customHeight="1" x14ac:dyDescent="0.2">
      <c r="B8" s="312"/>
      <c r="C8" s="312"/>
      <c r="D8" s="313"/>
      <c r="E8" s="313"/>
      <c r="F8" s="313"/>
      <c r="G8" s="313"/>
      <c r="H8" s="313"/>
      <c r="I8" s="313"/>
      <c r="J8" s="314"/>
      <c r="L8" s="290" t="s">
        <v>20</v>
      </c>
      <c r="M8" s="270"/>
      <c r="N8" s="292" t="str">
        <f>'ID21-P1'!L7</f>
        <v/>
      </c>
      <c r="O8" s="292" t="str">
        <f>'ID21-P1'!M7</f>
        <v/>
      </c>
      <c r="P8" s="292" t="str">
        <f>'ID21-P1'!N7</f>
        <v/>
      </c>
      <c r="Q8" s="292" t="str">
        <f>'ID21-P1'!O7</f>
        <v/>
      </c>
      <c r="R8" s="292" t="str">
        <f>'ID21-P1'!P7</f>
        <v/>
      </c>
      <c r="S8" s="292" t="str">
        <f>'ID21-P1'!Q7</f>
        <v/>
      </c>
      <c r="T8" s="315"/>
      <c r="U8" s="316" t="str">
        <f>'ID21-P1'!S7</f>
        <v/>
      </c>
      <c r="W8" s="283"/>
      <c r="X8" s="288"/>
      <c r="Y8" s="288"/>
      <c r="Z8" s="288"/>
      <c r="AA8" s="288"/>
      <c r="AB8" s="288"/>
      <c r="AC8" s="277"/>
      <c r="AD8" s="277"/>
      <c r="AE8" s="288"/>
      <c r="AF8" s="277"/>
      <c r="AG8" s="277"/>
    </row>
    <row r="9" spans="1:38" s="301" customFormat="1" ht="18" customHeight="1" x14ac:dyDescent="0.15">
      <c r="B9" s="319"/>
      <c r="C9" s="319"/>
      <c r="D9" s="313"/>
      <c r="E9" s="313"/>
      <c r="F9" s="313"/>
      <c r="G9" s="313"/>
      <c r="H9" s="313"/>
      <c r="I9" s="313"/>
      <c r="J9" s="320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88"/>
      <c r="X9" s="295"/>
      <c r="Y9" s="286"/>
      <c r="Z9" s="295"/>
      <c r="AA9" s="286"/>
      <c r="AB9" s="286"/>
      <c r="AC9" s="277"/>
      <c r="AD9" s="277"/>
      <c r="AE9" s="288"/>
      <c r="AF9" s="277"/>
      <c r="AG9" s="277"/>
    </row>
    <row r="10" spans="1:38" s="301" customFormat="1" ht="18" customHeight="1" x14ac:dyDescent="0.15">
      <c r="B10" s="319"/>
      <c r="C10" s="319"/>
      <c r="D10" s="313"/>
      <c r="E10" s="313"/>
      <c r="F10" s="313"/>
      <c r="G10" s="313"/>
      <c r="H10" s="313"/>
      <c r="I10" s="313"/>
      <c r="J10" s="320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88"/>
      <c r="X10" s="295"/>
      <c r="Y10" s="286"/>
      <c r="Z10" s="295"/>
      <c r="AA10" s="286"/>
      <c r="AB10" s="286"/>
      <c r="AC10" s="277"/>
      <c r="AD10" s="277"/>
      <c r="AE10" s="288"/>
      <c r="AF10" s="277"/>
      <c r="AG10" s="277"/>
    </row>
    <row r="11" spans="1:38" s="301" customFormat="1" ht="18" customHeight="1" x14ac:dyDescent="0.2">
      <c r="B11" s="319"/>
      <c r="C11" s="319"/>
      <c r="D11" s="323"/>
      <c r="E11" s="323"/>
      <c r="F11" s="323"/>
      <c r="G11" s="313"/>
      <c r="H11" s="313"/>
      <c r="I11" s="313"/>
      <c r="J11" s="320"/>
      <c r="L11" s="299"/>
      <c r="M11" s="277"/>
      <c r="N11" s="277"/>
      <c r="O11" s="277"/>
      <c r="P11" s="277"/>
      <c r="Q11" s="277"/>
      <c r="R11" s="277"/>
      <c r="S11" s="277"/>
      <c r="T11" s="277"/>
      <c r="U11" s="277"/>
      <c r="V11" s="300" t="s">
        <v>295</v>
      </c>
      <c r="W11" s="800" t="s">
        <v>346</v>
      </c>
      <c r="X11" s="659"/>
      <c r="Y11" s="373" t="str">
        <f>paramètres!$B$20+1&amp;"."</f>
        <v>1.</v>
      </c>
      <c r="Z11" s="295"/>
      <c r="AA11" s="286"/>
      <c r="AB11" s="286"/>
      <c r="AC11" s="277"/>
      <c r="AE11" s="288"/>
      <c r="AF11" s="277"/>
      <c r="AG11" s="277"/>
    </row>
    <row r="12" spans="1:38" s="301" customFormat="1" ht="18" customHeight="1" x14ac:dyDescent="0.15">
      <c r="K12" s="325"/>
      <c r="L12" s="325"/>
    </row>
    <row r="13" spans="1:38" s="215" customFormat="1" ht="9" customHeight="1" x14ac:dyDescent="0.15">
      <c r="B13" s="217"/>
      <c r="C13" s="218"/>
      <c r="D13" s="218"/>
      <c r="E13" s="218"/>
      <c r="F13" s="218"/>
      <c r="G13" s="216"/>
      <c r="H13" s="216"/>
      <c r="I13" s="219"/>
      <c r="J13" s="218"/>
      <c r="K13" s="218"/>
      <c r="L13" s="218"/>
      <c r="M13" s="216"/>
      <c r="N13" s="216"/>
      <c r="O13" s="216"/>
      <c r="P13" s="216"/>
      <c r="Q13" s="216"/>
      <c r="R13" s="216"/>
      <c r="S13" s="216"/>
      <c r="T13" s="216"/>
      <c r="U13" s="216"/>
    </row>
    <row r="14" spans="1:38" s="216" customFormat="1" ht="13.5" customHeight="1" thickBot="1" x14ac:dyDescent="0.2">
      <c r="B14" s="773"/>
      <c r="C14" s="773"/>
      <c r="D14" s="773"/>
      <c r="E14" s="773"/>
      <c r="F14" s="773"/>
      <c r="G14" s="772"/>
      <c r="H14" s="772"/>
      <c r="I14" s="772"/>
      <c r="J14" s="772"/>
      <c r="K14" s="772"/>
      <c r="L14" s="772"/>
      <c r="M14" s="772"/>
      <c r="N14" s="772"/>
      <c r="O14" s="772"/>
      <c r="P14" s="772"/>
      <c r="Q14" s="772"/>
      <c r="R14" s="772"/>
      <c r="S14" s="772"/>
      <c r="T14" s="220"/>
      <c r="U14" s="220"/>
      <c r="V14" s="220"/>
      <c r="W14" s="220"/>
      <c r="X14" s="220"/>
      <c r="Y14" s="221"/>
      <c r="AA14" s="222"/>
      <c r="AB14" s="222"/>
      <c r="AC14" s="222"/>
      <c r="AD14" s="222"/>
    </row>
    <row r="15" spans="1:38" s="225" customFormat="1" ht="54.75" customHeight="1" x14ac:dyDescent="0.15">
      <c r="B15" s="783" t="s">
        <v>242</v>
      </c>
      <c r="C15" s="781"/>
      <c r="D15" s="781"/>
      <c r="E15" s="781"/>
      <c r="F15" s="782"/>
      <c r="G15" s="778" t="s">
        <v>241</v>
      </c>
      <c r="H15" s="778"/>
      <c r="I15" s="778"/>
      <c r="J15" s="778" t="s">
        <v>239</v>
      </c>
      <c r="K15" s="778"/>
      <c r="L15" s="778"/>
      <c r="M15" s="778"/>
      <c r="N15" s="778"/>
      <c r="O15" s="778" t="s">
        <v>240</v>
      </c>
      <c r="P15" s="778"/>
      <c r="Q15" s="778"/>
      <c r="R15" s="778"/>
      <c r="S15" s="779"/>
      <c r="T15" s="221"/>
      <c r="U15" s="784" t="s">
        <v>242</v>
      </c>
      <c r="V15" s="778"/>
      <c r="W15" s="778"/>
      <c r="X15" s="223" t="s">
        <v>241</v>
      </c>
      <c r="Y15" s="778" t="s">
        <v>239</v>
      </c>
      <c r="Z15" s="778"/>
      <c r="AA15" s="778"/>
      <c r="AB15" s="778" t="s">
        <v>240</v>
      </c>
      <c r="AC15" s="779"/>
      <c r="AD15" s="224"/>
    </row>
    <row r="16" spans="1:38" s="133" customFormat="1" ht="27" customHeight="1" x14ac:dyDescent="0.15">
      <c r="A16" s="391" t="s">
        <v>315</v>
      </c>
      <c r="B16" s="801">
        <f>+IFERROR(VLOOKUP(A16,source_honoraires!$C$10:$V$351,source_honoraires!$F$8,FALSE),0)</f>
        <v>0</v>
      </c>
      <c r="C16" s="802"/>
      <c r="D16" s="802"/>
      <c r="E16" s="802"/>
      <c r="F16" s="803"/>
      <c r="G16" s="804">
        <f>+IFERROR(VLOOKUP(A16,source_honoraires!$C$10:$V$351,source_honoraires!$E$8,FALSE),0)</f>
        <v>0</v>
      </c>
      <c r="H16" s="804"/>
      <c r="I16" s="804"/>
      <c r="J16" s="747">
        <f>+IFERROR(VLOOKUP(A16,source_honoraires!$C$10:$V$351,source_honoraires!$T$8,FALSE),0)</f>
        <v>0</v>
      </c>
      <c r="K16" s="747"/>
      <c r="L16" s="747"/>
      <c r="M16" s="747"/>
      <c r="N16" s="747"/>
      <c r="O16" s="747">
        <f>+IFERROR(VLOOKUP(A16,source_honoraires!$C$10:$V$351,source_honoraires!$V$8,FALSE),0)</f>
        <v>0</v>
      </c>
      <c r="P16" s="747"/>
      <c r="Q16" s="747"/>
      <c r="R16" s="747"/>
      <c r="S16" s="748"/>
      <c r="T16" s="391" t="s">
        <v>347</v>
      </c>
      <c r="U16" s="752">
        <f>IFERROR(VLOOKUP(T16,source_honoraires!$C$10:$V$351,source_honoraires!$F$8,FALSE),0)</f>
        <v>0</v>
      </c>
      <c r="V16" s="751"/>
      <c r="W16" s="751"/>
      <c r="X16" s="387">
        <f>IFERROR(VLOOKUP(T16,source_honoraires!$C$10:$V$351,source_honoraires!$E$8,FALSE),0)</f>
        <v>0</v>
      </c>
      <c r="Y16" s="747">
        <f>IFERROR(VLOOKUP(T16,source_honoraires!$C$10:$V$351,source_honoraires!$T$8,FALSE),0)</f>
        <v>0</v>
      </c>
      <c r="Z16" s="747"/>
      <c r="AA16" s="747"/>
      <c r="AB16" s="747">
        <f>IFERROR(VLOOKUP(T16,source_honoraires!$C$10:$V$351,source_honoraires!$V$8,FALSE),0)</f>
        <v>0</v>
      </c>
      <c r="AC16" s="748"/>
      <c r="AD16" s="142"/>
    </row>
    <row r="17" spans="1:30" s="37" customFormat="1" ht="27" customHeight="1" x14ac:dyDescent="0.15">
      <c r="A17" s="391" t="s">
        <v>316</v>
      </c>
      <c r="B17" s="801">
        <f>+IFERROR(VLOOKUP(A17,source_honoraires!$C$10:$V$351,source_honoraires!$F$8,FALSE),0)</f>
        <v>0</v>
      </c>
      <c r="C17" s="802"/>
      <c r="D17" s="802"/>
      <c r="E17" s="802"/>
      <c r="F17" s="803"/>
      <c r="G17" s="804">
        <f>+IFERROR(VLOOKUP(A17,source_honoraires!$C$10:$V$351,source_honoraires!$E$8,FALSE),0)</f>
        <v>0</v>
      </c>
      <c r="H17" s="804"/>
      <c r="I17" s="804"/>
      <c r="J17" s="747">
        <f>+IFERROR(VLOOKUP(A17,source_honoraires!$C$10:$V$351,source_honoraires!$T$8,FALSE),0)</f>
        <v>0</v>
      </c>
      <c r="K17" s="747"/>
      <c r="L17" s="747"/>
      <c r="M17" s="747"/>
      <c r="N17" s="747"/>
      <c r="O17" s="747">
        <f>+IFERROR(VLOOKUP(A17,source_honoraires!$C$10:$V$351,source_honoraires!$V$8,FALSE),0)</f>
        <v>0</v>
      </c>
      <c r="P17" s="747"/>
      <c r="Q17" s="747"/>
      <c r="R17" s="747"/>
      <c r="S17" s="748"/>
      <c r="T17" s="391" t="s">
        <v>348</v>
      </c>
      <c r="U17" s="752">
        <f>IFERROR(VLOOKUP(T17,source_honoraires!$C$10:$V$351,source_honoraires!$F$8,FALSE),0)</f>
        <v>0</v>
      </c>
      <c r="V17" s="751"/>
      <c r="W17" s="751"/>
      <c r="X17" s="387">
        <f>IFERROR(VLOOKUP(T17,source_honoraires!$C$10:$V$351,source_honoraires!$E$8,FALSE),0)</f>
        <v>0</v>
      </c>
      <c r="Y17" s="747">
        <f>IFERROR(VLOOKUP(T17,source_honoraires!$C$10:$V$351,source_honoraires!$T$8,FALSE),0)</f>
        <v>0</v>
      </c>
      <c r="Z17" s="747"/>
      <c r="AA17" s="747"/>
      <c r="AB17" s="747">
        <f>IFERROR(VLOOKUP(T17,source_honoraires!$C$10:$V$351,source_honoraires!$V$8,FALSE),0)</f>
        <v>0</v>
      </c>
      <c r="AC17" s="748"/>
      <c r="AD17" s="142"/>
    </row>
    <row r="18" spans="1:30" s="37" customFormat="1" ht="27" customHeight="1" x14ac:dyDescent="0.15">
      <c r="A18" s="391" t="s">
        <v>317</v>
      </c>
      <c r="B18" s="801">
        <f>+IFERROR(VLOOKUP(A18,source_honoraires!$C$10:$V$351,source_honoraires!$F$8,FALSE),0)</f>
        <v>0</v>
      </c>
      <c r="C18" s="802"/>
      <c r="D18" s="802"/>
      <c r="E18" s="802"/>
      <c r="F18" s="803"/>
      <c r="G18" s="804">
        <f>+IFERROR(VLOOKUP(A18,source_honoraires!$C$10:$V$351,source_honoraires!$E$8,FALSE),0)</f>
        <v>0</v>
      </c>
      <c r="H18" s="804"/>
      <c r="I18" s="804"/>
      <c r="J18" s="747">
        <f>+IFERROR(VLOOKUP(A18,source_honoraires!$C$10:$V$351,source_honoraires!$T$8,FALSE),0)</f>
        <v>0</v>
      </c>
      <c r="K18" s="747"/>
      <c r="L18" s="747"/>
      <c r="M18" s="747"/>
      <c r="N18" s="747"/>
      <c r="O18" s="747">
        <f>+IFERROR(VLOOKUP(A18,source_honoraires!$C$10:$V$351,source_honoraires!$V$8,FALSE),0)</f>
        <v>0</v>
      </c>
      <c r="P18" s="747"/>
      <c r="Q18" s="747"/>
      <c r="R18" s="747"/>
      <c r="S18" s="748"/>
      <c r="T18" s="391" t="s">
        <v>349</v>
      </c>
      <c r="U18" s="752">
        <f>IFERROR(VLOOKUP(T18,source_honoraires!$C$10:$V$351,source_honoraires!$F$8,FALSE),0)</f>
        <v>0</v>
      </c>
      <c r="V18" s="751"/>
      <c r="W18" s="751"/>
      <c r="X18" s="387">
        <f>IFERROR(VLOOKUP(T18,source_honoraires!$C$10:$V$351,source_honoraires!$E$8,FALSE),0)</f>
        <v>0</v>
      </c>
      <c r="Y18" s="747">
        <f>IFERROR(VLOOKUP(T18,source_honoraires!$C$10:$V$351,source_honoraires!$T$8,FALSE),0)</f>
        <v>0</v>
      </c>
      <c r="Z18" s="747"/>
      <c r="AA18" s="747"/>
      <c r="AB18" s="747">
        <f>IFERROR(VLOOKUP(T18,source_honoraires!$C$10:$V$351,source_honoraires!$V$8,FALSE),0)</f>
        <v>0</v>
      </c>
      <c r="AC18" s="748"/>
      <c r="AD18" s="143"/>
    </row>
    <row r="19" spans="1:30" s="37" customFormat="1" ht="27" customHeight="1" x14ac:dyDescent="0.15">
      <c r="A19" s="391" t="s">
        <v>318</v>
      </c>
      <c r="B19" s="801">
        <f>+IFERROR(VLOOKUP(A19,source_honoraires!$C$10:$V$351,source_honoraires!$F$8,FALSE),0)</f>
        <v>0</v>
      </c>
      <c r="C19" s="802"/>
      <c r="D19" s="802"/>
      <c r="E19" s="802"/>
      <c r="F19" s="803"/>
      <c r="G19" s="804">
        <f>+IFERROR(VLOOKUP(A19,source_honoraires!$C$10:$V$351,source_honoraires!$E$8,FALSE),0)</f>
        <v>0</v>
      </c>
      <c r="H19" s="804"/>
      <c r="I19" s="804"/>
      <c r="J19" s="747">
        <f>+IFERROR(VLOOKUP(A19,source_honoraires!$C$10:$V$351,source_honoraires!$T$8,FALSE),0)</f>
        <v>0</v>
      </c>
      <c r="K19" s="747"/>
      <c r="L19" s="747"/>
      <c r="M19" s="747"/>
      <c r="N19" s="747"/>
      <c r="O19" s="747">
        <f>+IFERROR(VLOOKUP(A19,source_honoraires!$C$10:$V$351,source_honoraires!$V$8,FALSE),0)</f>
        <v>0</v>
      </c>
      <c r="P19" s="747"/>
      <c r="Q19" s="747"/>
      <c r="R19" s="747"/>
      <c r="S19" s="748"/>
      <c r="T19" s="391" t="s">
        <v>350</v>
      </c>
      <c r="U19" s="752">
        <f>IFERROR(VLOOKUP(T19,source_honoraires!$C$10:$V$351,source_honoraires!$F$8,FALSE),0)</f>
        <v>0</v>
      </c>
      <c r="V19" s="751"/>
      <c r="W19" s="751"/>
      <c r="X19" s="387">
        <f>IFERROR(VLOOKUP(T19,source_honoraires!$C$10:$V$351,source_honoraires!$E$8,FALSE),0)</f>
        <v>0</v>
      </c>
      <c r="Y19" s="747">
        <f>IFERROR(VLOOKUP(T19,source_honoraires!$C$10:$V$351,source_honoraires!$T$8,FALSE),0)</f>
        <v>0</v>
      </c>
      <c r="Z19" s="747"/>
      <c r="AA19" s="747"/>
      <c r="AB19" s="747">
        <f>IFERROR(VLOOKUP(T19,source_honoraires!$C$10:$V$351,source_honoraires!$V$8,FALSE),0)</f>
        <v>0</v>
      </c>
      <c r="AC19" s="748"/>
      <c r="AD19" s="143"/>
    </row>
    <row r="20" spans="1:30" s="37" customFormat="1" ht="27" customHeight="1" x14ac:dyDescent="0.15">
      <c r="A20" s="391" t="s">
        <v>319</v>
      </c>
      <c r="B20" s="801">
        <f>+IFERROR(VLOOKUP(A20,source_honoraires!$C$10:$V$351,source_honoraires!$F$8,FALSE),0)</f>
        <v>0</v>
      </c>
      <c r="C20" s="802"/>
      <c r="D20" s="802"/>
      <c r="E20" s="802"/>
      <c r="F20" s="803"/>
      <c r="G20" s="804">
        <f>+IFERROR(VLOOKUP(A20,source_honoraires!$C$10:$V$351,source_honoraires!$E$8,FALSE),0)</f>
        <v>0</v>
      </c>
      <c r="H20" s="804"/>
      <c r="I20" s="804"/>
      <c r="J20" s="747">
        <f>+IFERROR(VLOOKUP(A20,source_honoraires!$C$10:$V$351,source_honoraires!$T$8,FALSE),0)</f>
        <v>0</v>
      </c>
      <c r="K20" s="747"/>
      <c r="L20" s="747"/>
      <c r="M20" s="747"/>
      <c r="N20" s="747"/>
      <c r="O20" s="747">
        <f>+IFERROR(VLOOKUP(A20,source_honoraires!$C$10:$V$351,source_honoraires!$V$8,FALSE),0)</f>
        <v>0</v>
      </c>
      <c r="P20" s="747"/>
      <c r="Q20" s="747"/>
      <c r="R20" s="747"/>
      <c r="S20" s="748"/>
      <c r="T20" s="391" t="s">
        <v>351</v>
      </c>
      <c r="U20" s="752">
        <f>IFERROR(VLOOKUP(T20,source_honoraires!$C$10:$V$351,source_honoraires!$F$8,FALSE),0)</f>
        <v>0</v>
      </c>
      <c r="V20" s="751"/>
      <c r="W20" s="751"/>
      <c r="X20" s="387">
        <f>IFERROR(VLOOKUP(T20,source_honoraires!$C$10:$V$351,source_honoraires!$E$8,FALSE),0)</f>
        <v>0</v>
      </c>
      <c r="Y20" s="747">
        <f>IFERROR(VLOOKUP(T20,source_honoraires!$C$10:$V$351,source_honoraires!$T$8,FALSE),0)</f>
        <v>0</v>
      </c>
      <c r="Z20" s="747"/>
      <c r="AA20" s="747"/>
      <c r="AB20" s="747">
        <f>IFERROR(VLOOKUP(T20,source_honoraires!$C$10:$V$351,source_honoraires!$V$8,FALSE),0)</f>
        <v>0</v>
      </c>
      <c r="AC20" s="748"/>
      <c r="AD20" s="143"/>
    </row>
    <row r="21" spans="1:30" s="37" customFormat="1" ht="27" customHeight="1" x14ac:dyDescent="0.15">
      <c r="A21" s="391" t="s">
        <v>320</v>
      </c>
      <c r="B21" s="801">
        <f>+IFERROR(VLOOKUP(A21,source_honoraires!$C$10:$V$351,source_honoraires!$F$8,FALSE),0)</f>
        <v>0</v>
      </c>
      <c r="C21" s="802"/>
      <c r="D21" s="802"/>
      <c r="E21" s="802"/>
      <c r="F21" s="803"/>
      <c r="G21" s="804">
        <f>+IFERROR(VLOOKUP(A21,source_honoraires!$C$10:$V$351,source_honoraires!$E$8,FALSE),0)</f>
        <v>0</v>
      </c>
      <c r="H21" s="804"/>
      <c r="I21" s="804"/>
      <c r="J21" s="747">
        <f>+IFERROR(VLOOKUP(A21,source_honoraires!$C$10:$V$351,source_honoraires!$T$8,FALSE),0)</f>
        <v>0</v>
      </c>
      <c r="K21" s="747"/>
      <c r="L21" s="747"/>
      <c r="M21" s="747"/>
      <c r="N21" s="747"/>
      <c r="O21" s="747">
        <f>+IFERROR(VLOOKUP(A21,source_honoraires!$C$10:$V$351,source_honoraires!$V$8,FALSE),0)</f>
        <v>0</v>
      </c>
      <c r="P21" s="747"/>
      <c r="Q21" s="747"/>
      <c r="R21" s="747"/>
      <c r="S21" s="748"/>
      <c r="T21" s="391" t="s">
        <v>352</v>
      </c>
      <c r="U21" s="752">
        <f>IFERROR(VLOOKUP(T21,source_honoraires!$C$10:$V$351,source_honoraires!$F$8,FALSE),0)</f>
        <v>0</v>
      </c>
      <c r="V21" s="751"/>
      <c r="W21" s="751"/>
      <c r="X21" s="387">
        <f>IFERROR(VLOOKUP(T21,source_honoraires!$C$10:$V$351,source_honoraires!$E$8,FALSE),0)</f>
        <v>0</v>
      </c>
      <c r="Y21" s="747">
        <f>IFERROR(VLOOKUP(T21,source_honoraires!$C$10:$V$351,source_honoraires!$T$8,FALSE),0)</f>
        <v>0</v>
      </c>
      <c r="Z21" s="747"/>
      <c r="AA21" s="747"/>
      <c r="AB21" s="747">
        <f>IFERROR(VLOOKUP(T21,source_honoraires!$C$10:$V$351,source_honoraires!$V$8,FALSE),0)</f>
        <v>0</v>
      </c>
      <c r="AC21" s="748"/>
      <c r="AD21" s="143"/>
    </row>
    <row r="22" spans="1:30" s="37" customFormat="1" ht="27" customHeight="1" x14ac:dyDescent="0.15">
      <c r="A22" s="391" t="s">
        <v>321</v>
      </c>
      <c r="B22" s="801">
        <f>+IFERROR(VLOOKUP(A22,source_honoraires!$C$10:$V$351,source_honoraires!$F$8,FALSE),0)</f>
        <v>0</v>
      </c>
      <c r="C22" s="802"/>
      <c r="D22" s="802"/>
      <c r="E22" s="802"/>
      <c r="F22" s="803"/>
      <c r="G22" s="804">
        <f>+IFERROR(VLOOKUP(A22,source_honoraires!$C$10:$V$351,source_honoraires!$E$8,FALSE),0)</f>
        <v>0</v>
      </c>
      <c r="H22" s="804"/>
      <c r="I22" s="804"/>
      <c r="J22" s="747">
        <f>+IFERROR(VLOOKUP(A22,source_honoraires!$C$10:$V$351,source_honoraires!$T$8,FALSE),0)</f>
        <v>0</v>
      </c>
      <c r="K22" s="747"/>
      <c r="L22" s="747"/>
      <c r="M22" s="747"/>
      <c r="N22" s="747"/>
      <c r="O22" s="747">
        <f>+IFERROR(VLOOKUP(A22,source_honoraires!$C$10:$V$351,source_honoraires!$V$8,FALSE),0)</f>
        <v>0</v>
      </c>
      <c r="P22" s="747"/>
      <c r="Q22" s="747"/>
      <c r="R22" s="747"/>
      <c r="S22" s="748"/>
      <c r="T22" s="391" t="s">
        <v>353</v>
      </c>
      <c r="U22" s="752">
        <f>IFERROR(VLOOKUP(T22,source_honoraires!$C$10:$V$351,source_honoraires!$F$8,FALSE),0)</f>
        <v>0</v>
      </c>
      <c r="V22" s="751"/>
      <c r="W22" s="751"/>
      <c r="X22" s="387">
        <f>IFERROR(VLOOKUP(T22,source_honoraires!$C$10:$V$351,source_honoraires!$E$8,FALSE),0)</f>
        <v>0</v>
      </c>
      <c r="Y22" s="747">
        <f>IFERROR(VLOOKUP(T22,source_honoraires!$C$10:$V$351,source_honoraires!$T$8,FALSE),0)</f>
        <v>0</v>
      </c>
      <c r="Z22" s="747"/>
      <c r="AA22" s="747"/>
      <c r="AB22" s="747">
        <f>IFERROR(VLOOKUP(T22,source_honoraires!$C$10:$V$351,source_honoraires!$V$8,FALSE),0)</f>
        <v>0</v>
      </c>
      <c r="AC22" s="748"/>
      <c r="AD22" s="143"/>
    </row>
    <row r="23" spans="1:30" s="37" customFormat="1" ht="27" customHeight="1" x14ac:dyDescent="0.15">
      <c r="A23" s="391" t="s">
        <v>322</v>
      </c>
      <c r="B23" s="801">
        <f>+IFERROR(VLOOKUP(A23,source_honoraires!$C$10:$V$351,source_honoraires!$F$8,FALSE),0)</f>
        <v>0</v>
      </c>
      <c r="C23" s="802"/>
      <c r="D23" s="802"/>
      <c r="E23" s="802"/>
      <c r="F23" s="803"/>
      <c r="G23" s="804">
        <f>+IFERROR(VLOOKUP(A23,source_honoraires!$C$10:$V$351,source_honoraires!$E$8,FALSE),0)</f>
        <v>0</v>
      </c>
      <c r="H23" s="804"/>
      <c r="I23" s="804"/>
      <c r="J23" s="747">
        <f>+IFERROR(VLOOKUP(A23,source_honoraires!$C$10:$V$351,source_honoraires!$T$8,FALSE),0)</f>
        <v>0</v>
      </c>
      <c r="K23" s="747"/>
      <c r="L23" s="747"/>
      <c r="M23" s="747"/>
      <c r="N23" s="747"/>
      <c r="O23" s="747">
        <f>+IFERROR(VLOOKUP(A23,source_honoraires!$C$10:$V$351,source_honoraires!$V$8,FALSE),0)</f>
        <v>0</v>
      </c>
      <c r="P23" s="747"/>
      <c r="Q23" s="747"/>
      <c r="R23" s="747"/>
      <c r="S23" s="748"/>
      <c r="T23" s="391" t="s">
        <v>354</v>
      </c>
      <c r="U23" s="752">
        <f>IFERROR(VLOOKUP(T23,source_honoraires!$C$10:$V$351,source_honoraires!$F$8,FALSE),0)</f>
        <v>0</v>
      </c>
      <c r="V23" s="751"/>
      <c r="W23" s="751"/>
      <c r="X23" s="387">
        <f>IFERROR(VLOOKUP(T23,source_honoraires!$C$10:$V$351,source_honoraires!$E$8,FALSE),0)</f>
        <v>0</v>
      </c>
      <c r="Y23" s="747">
        <f>IFERROR(VLOOKUP(T23,source_honoraires!$C$10:$V$351,source_honoraires!$T$8,FALSE),0)</f>
        <v>0</v>
      </c>
      <c r="Z23" s="747"/>
      <c r="AA23" s="747"/>
      <c r="AB23" s="747">
        <f>IFERROR(VLOOKUP(T23,source_honoraires!$C$10:$V$351,source_honoraires!$V$8,FALSE),0)</f>
        <v>0</v>
      </c>
      <c r="AC23" s="748"/>
      <c r="AD23" s="143"/>
    </row>
    <row r="24" spans="1:30" s="37" customFormat="1" ht="27" customHeight="1" x14ac:dyDescent="0.15">
      <c r="A24" s="391" t="s">
        <v>323</v>
      </c>
      <c r="B24" s="801">
        <f>+IFERROR(VLOOKUP(A24,source_honoraires!$C$10:$V$351,source_honoraires!$F$8,FALSE),0)</f>
        <v>0</v>
      </c>
      <c r="C24" s="802"/>
      <c r="D24" s="802"/>
      <c r="E24" s="802"/>
      <c r="F24" s="803"/>
      <c r="G24" s="804">
        <f>+IFERROR(VLOOKUP(A24,source_honoraires!$C$10:$V$351,source_honoraires!$E$8,FALSE),0)</f>
        <v>0</v>
      </c>
      <c r="H24" s="804"/>
      <c r="I24" s="804"/>
      <c r="J24" s="747">
        <f>+IFERROR(VLOOKUP(A24,source_honoraires!$C$10:$V$351,source_honoraires!$T$8,FALSE),0)</f>
        <v>0</v>
      </c>
      <c r="K24" s="747"/>
      <c r="L24" s="747"/>
      <c r="M24" s="747"/>
      <c r="N24" s="747"/>
      <c r="O24" s="747">
        <f>+IFERROR(VLOOKUP(A24,source_honoraires!$C$10:$V$351,source_honoraires!$V$8,FALSE),0)</f>
        <v>0</v>
      </c>
      <c r="P24" s="747"/>
      <c r="Q24" s="747"/>
      <c r="R24" s="747"/>
      <c r="S24" s="748"/>
      <c r="T24" s="391" t="s">
        <v>355</v>
      </c>
      <c r="U24" s="752">
        <f>IFERROR(VLOOKUP(T24,source_honoraires!$C$10:$V$351,source_honoraires!$F$8,FALSE),0)</f>
        <v>0</v>
      </c>
      <c r="V24" s="751"/>
      <c r="W24" s="751"/>
      <c r="X24" s="387">
        <f>IFERROR(VLOOKUP(T24,source_honoraires!$C$10:$V$351,source_honoraires!$E$8,FALSE),0)</f>
        <v>0</v>
      </c>
      <c r="Y24" s="747">
        <f>IFERROR(VLOOKUP(T24,source_honoraires!$C$10:$V$351,source_honoraires!$T$8,FALSE),0)</f>
        <v>0</v>
      </c>
      <c r="Z24" s="747"/>
      <c r="AA24" s="747"/>
      <c r="AB24" s="747">
        <f>IFERROR(VLOOKUP(T24,source_honoraires!$C$10:$V$351,source_honoraires!$V$8,FALSE),0)</f>
        <v>0</v>
      </c>
      <c r="AC24" s="748"/>
      <c r="AD24" s="143"/>
    </row>
    <row r="25" spans="1:30" s="37" customFormat="1" ht="27" customHeight="1" x14ac:dyDescent="0.15">
      <c r="A25" s="391" t="s">
        <v>324</v>
      </c>
      <c r="B25" s="801">
        <f>+IFERROR(VLOOKUP(A25,source_honoraires!$C$10:$V$351,source_honoraires!$F$8,FALSE),0)</f>
        <v>0</v>
      </c>
      <c r="C25" s="802"/>
      <c r="D25" s="802"/>
      <c r="E25" s="802"/>
      <c r="F25" s="803"/>
      <c r="G25" s="804">
        <f>+IFERROR(VLOOKUP(A25,source_honoraires!$C$10:$V$351,source_honoraires!$E$8,FALSE),0)</f>
        <v>0</v>
      </c>
      <c r="H25" s="804"/>
      <c r="I25" s="804"/>
      <c r="J25" s="747">
        <f>+IFERROR(VLOOKUP(A25,source_honoraires!$C$10:$V$351,source_honoraires!$T$8,FALSE),0)</f>
        <v>0</v>
      </c>
      <c r="K25" s="747"/>
      <c r="L25" s="747"/>
      <c r="M25" s="747"/>
      <c r="N25" s="747"/>
      <c r="O25" s="747">
        <f>+IFERROR(VLOOKUP(A25,source_honoraires!$C$10:$V$351,source_honoraires!$V$8,FALSE),0)</f>
        <v>0</v>
      </c>
      <c r="P25" s="747"/>
      <c r="Q25" s="747"/>
      <c r="R25" s="747"/>
      <c r="S25" s="748"/>
      <c r="T25" s="391" t="s">
        <v>356</v>
      </c>
      <c r="U25" s="752">
        <f>IFERROR(VLOOKUP(T25,source_honoraires!$C$10:$V$351,source_honoraires!$F$8,FALSE),0)</f>
        <v>0</v>
      </c>
      <c r="V25" s="751"/>
      <c r="W25" s="751"/>
      <c r="X25" s="387">
        <f>IFERROR(VLOOKUP(T25,source_honoraires!$C$10:$V$351,source_honoraires!$E$8,FALSE),0)</f>
        <v>0</v>
      </c>
      <c r="Y25" s="747">
        <f>IFERROR(VLOOKUP(T25,source_honoraires!$C$10:$V$351,source_honoraires!$T$8,FALSE),0)</f>
        <v>0</v>
      </c>
      <c r="Z25" s="747"/>
      <c r="AA25" s="747"/>
      <c r="AB25" s="747">
        <f>IFERROR(VLOOKUP(T25,source_honoraires!$C$10:$V$351,source_honoraires!$V$8,FALSE),0)</f>
        <v>0</v>
      </c>
      <c r="AC25" s="748"/>
      <c r="AD25" s="143"/>
    </row>
    <row r="26" spans="1:30" s="37" customFormat="1" ht="27" customHeight="1" x14ac:dyDescent="0.15">
      <c r="A26" s="391" t="s">
        <v>325</v>
      </c>
      <c r="B26" s="801">
        <f>+IFERROR(VLOOKUP(A26,source_honoraires!$C$10:$V$351,source_honoraires!$F$8,FALSE),0)</f>
        <v>0</v>
      </c>
      <c r="C26" s="802"/>
      <c r="D26" s="802"/>
      <c r="E26" s="802"/>
      <c r="F26" s="803"/>
      <c r="G26" s="804">
        <f>+IFERROR(VLOOKUP(A26,source_honoraires!$C$10:$V$351,source_honoraires!$E$8,FALSE),0)</f>
        <v>0</v>
      </c>
      <c r="H26" s="804"/>
      <c r="I26" s="804"/>
      <c r="J26" s="747">
        <f>+IFERROR(VLOOKUP(A26,source_honoraires!$C$10:$V$351,source_honoraires!$T$8,FALSE),0)</f>
        <v>0</v>
      </c>
      <c r="K26" s="747"/>
      <c r="L26" s="747"/>
      <c r="M26" s="747"/>
      <c r="N26" s="747"/>
      <c r="O26" s="747">
        <f>+IFERROR(VLOOKUP(A26,source_honoraires!$C$10:$V$351,source_honoraires!$V$8,FALSE),0)</f>
        <v>0</v>
      </c>
      <c r="P26" s="747"/>
      <c r="Q26" s="747"/>
      <c r="R26" s="747"/>
      <c r="S26" s="748"/>
      <c r="T26" s="391" t="s">
        <v>357</v>
      </c>
      <c r="U26" s="752">
        <f>IFERROR(VLOOKUP(T26,source_honoraires!$C$10:$V$351,source_honoraires!$F$8,FALSE),0)</f>
        <v>0</v>
      </c>
      <c r="V26" s="751"/>
      <c r="W26" s="751"/>
      <c r="X26" s="387">
        <f>IFERROR(VLOOKUP(T26,source_honoraires!$C$10:$V$351,source_honoraires!$E$8,FALSE),0)</f>
        <v>0</v>
      </c>
      <c r="Y26" s="747">
        <f>IFERROR(VLOOKUP(T26,source_honoraires!$C$10:$V$351,source_honoraires!$T$8,FALSE),0)</f>
        <v>0</v>
      </c>
      <c r="Z26" s="747"/>
      <c r="AA26" s="747"/>
      <c r="AB26" s="747">
        <f>IFERROR(VLOOKUP(T26,source_honoraires!$C$10:$V$351,source_honoraires!$V$8,FALSE),0)</f>
        <v>0</v>
      </c>
      <c r="AC26" s="748"/>
      <c r="AD26" s="143"/>
    </row>
    <row r="27" spans="1:30" s="37" customFormat="1" ht="27" customHeight="1" x14ac:dyDescent="0.15">
      <c r="A27" s="391" t="s">
        <v>326</v>
      </c>
      <c r="B27" s="801">
        <f>+IFERROR(VLOOKUP(A27,source_honoraires!$C$10:$V$351,source_honoraires!$F$8,FALSE),0)</f>
        <v>0</v>
      </c>
      <c r="C27" s="802"/>
      <c r="D27" s="802"/>
      <c r="E27" s="802"/>
      <c r="F27" s="803"/>
      <c r="G27" s="804">
        <f>+IFERROR(VLOOKUP(A27,source_honoraires!$C$10:$V$351,source_honoraires!$E$8,FALSE),0)</f>
        <v>0</v>
      </c>
      <c r="H27" s="804"/>
      <c r="I27" s="804"/>
      <c r="J27" s="747">
        <f>+IFERROR(VLOOKUP(A27,source_honoraires!$C$10:$V$351,source_honoraires!$T$8,FALSE),0)</f>
        <v>0</v>
      </c>
      <c r="K27" s="747"/>
      <c r="L27" s="747"/>
      <c r="M27" s="747"/>
      <c r="N27" s="747"/>
      <c r="O27" s="747">
        <f>+IFERROR(VLOOKUP(A27,source_honoraires!$C$10:$V$351,source_honoraires!$V$8,FALSE),0)</f>
        <v>0</v>
      </c>
      <c r="P27" s="747"/>
      <c r="Q27" s="747"/>
      <c r="R27" s="747"/>
      <c r="S27" s="748"/>
      <c r="T27" s="391" t="s">
        <v>358</v>
      </c>
      <c r="U27" s="752">
        <f>IFERROR(VLOOKUP(T27,source_honoraires!$C$10:$V$351,source_honoraires!$F$8,FALSE),0)</f>
        <v>0</v>
      </c>
      <c r="V27" s="751"/>
      <c r="W27" s="751"/>
      <c r="X27" s="387">
        <f>IFERROR(VLOOKUP(T27,source_honoraires!$C$10:$V$351,source_honoraires!$E$8,FALSE),0)</f>
        <v>0</v>
      </c>
      <c r="Y27" s="747">
        <f>IFERROR(VLOOKUP(T27,source_honoraires!$C$10:$V$351,source_honoraires!$T$8,FALSE),0)</f>
        <v>0</v>
      </c>
      <c r="Z27" s="747"/>
      <c r="AA27" s="747"/>
      <c r="AB27" s="747">
        <f>IFERROR(VLOOKUP(T27,source_honoraires!$C$10:$V$351,source_honoraires!$V$8,FALSE),0)</f>
        <v>0</v>
      </c>
      <c r="AC27" s="748"/>
      <c r="AD27" s="143"/>
    </row>
    <row r="28" spans="1:30" s="37" customFormat="1" ht="27" customHeight="1" x14ac:dyDescent="0.15">
      <c r="A28" s="391" t="s">
        <v>327</v>
      </c>
      <c r="B28" s="801">
        <f>+IFERROR(VLOOKUP(A28,source_honoraires!$C$10:$V$351,source_honoraires!$F$8,FALSE),0)</f>
        <v>0</v>
      </c>
      <c r="C28" s="802"/>
      <c r="D28" s="802"/>
      <c r="E28" s="802"/>
      <c r="F28" s="803"/>
      <c r="G28" s="804">
        <f>+IFERROR(VLOOKUP(A28,source_honoraires!$C$10:$V$351,source_honoraires!$E$8,FALSE),0)</f>
        <v>0</v>
      </c>
      <c r="H28" s="804"/>
      <c r="I28" s="804"/>
      <c r="J28" s="747">
        <f>+IFERROR(VLOOKUP(A28,source_honoraires!$C$10:$V$351,source_honoraires!$T$8,FALSE),0)</f>
        <v>0</v>
      </c>
      <c r="K28" s="747"/>
      <c r="L28" s="747"/>
      <c r="M28" s="747"/>
      <c r="N28" s="747"/>
      <c r="O28" s="747">
        <f>+IFERROR(VLOOKUP(A28,source_honoraires!$C$10:$V$351,source_honoraires!$V$8,FALSE),0)</f>
        <v>0</v>
      </c>
      <c r="P28" s="747"/>
      <c r="Q28" s="747"/>
      <c r="R28" s="747"/>
      <c r="S28" s="748"/>
      <c r="T28" s="391" t="s">
        <v>359</v>
      </c>
      <c r="U28" s="752">
        <f>IFERROR(VLOOKUP(T28,source_honoraires!$C$10:$V$351,source_honoraires!$F$8,FALSE),0)</f>
        <v>0</v>
      </c>
      <c r="V28" s="751"/>
      <c r="W28" s="751"/>
      <c r="X28" s="387">
        <f>IFERROR(VLOOKUP(T28,source_honoraires!$C$10:$V$351,source_honoraires!$E$8,FALSE),0)</f>
        <v>0</v>
      </c>
      <c r="Y28" s="747">
        <f>IFERROR(VLOOKUP(T28,source_honoraires!$C$10:$V$351,source_honoraires!$T$8,FALSE),0)</f>
        <v>0</v>
      </c>
      <c r="Z28" s="747"/>
      <c r="AA28" s="747"/>
      <c r="AB28" s="747">
        <f>IFERROR(VLOOKUP(T28,source_honoraires!$C$10:$V$351,source_honoraires!$V$8,FALSE),0)</f>
        <v>0</v>
      </c>
      <c r="AC28" s="748"/>
      <c r="AD28" s="143"/>
    </row>
    <row r="29" spans="1:30" s="37" customFormat="1" ht="27" customHeight="1" x14ac:dyDescent="0.15">
      <c r="A29" s="391" t="s">
        <v>328</v>
      </c>
      <c r="B29" s="801">
        <f>+IFERROR(VLOOKUP(A29,source_honoraires!$C$10:$V$351,source_honoraires!$F$8,FALSE),0)</f>
        <v>0</v>
      </c>
      <c r="C29" s="802"/>
      <c r="D29" s="802"/>
      <c r="E29" s="802"/>
      <c r="F29" s="803"/>
      <c r="G29" s="804">
        <f>+IFERROR(VLOOKUP(A29,source_honoraires!$C$10:$V$351,source_honoraires!$E$8,FALSE),0)</f>
        <v>0</v>
      </c>
      <c r="H29" s="804"/>
      <c r="I29" s="804"/>
      <c r="J29" s="747">
        <f>+IFERROR(VLOOKUP(A29,source_honoraires!$C$10:$V$351,source_honoraires!$T$8,FALSE),0)</f>
        <v>0</v>
      </c>
      <c r="K29" s="747"/>
      <c r="L29" s="747"/>
      <c r="M29" s="747"/>
      <c r="N29" s="747"/>
      <c r="O29" s="747">
        <f>+IFERROR(VLOOKUP(A29,source_honoraires!$C$10:$V$351,source_honoraires!$V$8,FALSE),0)</f>
        <v>0</v>
      </c>
      <c r="P29" s="747"/>
      <c r="Q29" s="747"/>
      <c r="R29" s="747"/>
      <c r="S29" s="748"/>
      <c r="T29" s="391" t="s">
        <v>360</v>
      </c>
      <c r="U29" s="752">
        <f>IFERROR(VLOOKUP(T29,source_honoraires!$C$10:$V$351,source_honoraires!$F$8,FALSE),0)</f>
        <v>0</v>
      </c>
      <c r="V29" s="751"/>
      <c r="W29" s="751"/>
      <c r="X29" s="387">
        <f>IFERROR(VLOOKUP(T29,source_honoraires!$C$10:$V$351,source_honoraires!$E$8,FALSE),0)</f>
        <v>0</v>
      </c>
      <c r="Y29" s="747">
        <f>IFERROR(VLOOKUP(T29,source_honoraires!$C$10:$V$351,source_honoraires!$T$8,FALSE),0)</f>
        <v>0</v>
      </c>
      <c r="Z29" s="747"/>
      <c r="AA29" s="747"/>
      <c r="AB29" s="747">
        <f>IFERROR(VLOOKUP(T29,source_honoraires!$C$10:$V$351,source_honoraires!$V$8,FALSE),0)</f>
        <v>0</v>
      </c>
      <c r="AC29" s="748"/>
      <c r="AD29" s="143"/>
    </row>
    <row r="30" spans="1:30" s="37" customFormat="1" ht="27" customHeight="1" x14ac:dyDescent="0.15">
      <c r="A30" s="391" t="s">
        <v>329</v>
      </c>
      <c r="B30" s="801">
        <f>+IFERROR(VLOOKUP(A30,source_honoraires!$C$10:$V$351,source_honoraires!$F$8,FALSE),0)</f>
        <v>0</v>
      </c>
      <c r="C30" s="802"/>
      <c r="D30" s="802"/>
      <c r="E30" s="802"/>
      <c r="F30" s="803"/>
      <c r="G30" s="804">
        <f>+IFERROR(VLOOKUP(A30,source_honoraires!$C$10:$V$351,source_honoraires!$E$8,FALSE),0)</f>
        <v>0</v>
      </c>
      <c r="H30" s="804"/>
      <c r="I30" s="804"/>
      <c r="J30" s="747">
        <f>+IFERROR(VLOOKUP(A30,source_honoraires!$C$10:$V$351,source_honoraires!$T$8,FALSE),0)</f>
        <v>0</v>
      </c>
      <c r="K30" s="747"/>
      <c r="L30" s="747"/>
      <c r="M30" s="747"/>
      <c r="N30" s="747"/>
      <c r="O30" s="747">
        <f>+IFERROR(VLOOKUP(A30,source_honoraires!$C$10:$V$351,source_honoraires!$V$8,FALSE),0)</f>
        <v>0</v>
      </c>
      <c r="P30" s="747"/>
      <c r="Q30" s="747"/>
      <c r="R30" s="747"/>
      <c r="S30" s="748"/>
      <c r="T30" s="391" t="s">
        <v>361</v>
      </c>
      <c r="U30" s="752">
        <f>IFERROR(VLOOKUP(T30,source_honoraires!$C$10:$V$351,source_honoraires!$F$8,FALSE),0)</f>
        <v>0</v>
      </c>
      <c r="V30" s="751"/>
      <c r="W30" s="751"/>
      <c r="X30" s="387">
        <f>IFERROR(VLOOKUP(T30,source_honoraires!$C$10:$V$351,source_honoraires!$E$8,FALSE),0)</f>
        <v>0</v>
      </c>
      <c r="Y30" s="747">
        <f>IFERROR(VLOOKUP(T30,source_honoraires!$C$10:$V$351,source_honoraires!$T$8,FALSE),0)</f>
        <v>0</v>
      </c>
      <c r="Z30" s="747"/>
      <c r="AA30" s="747"/>
      <c r="AB30" s="747">
        <f>IFERROR(VLOOKUP(T30,source_honoraires!$C$10:$V$351,source_honoraires!$V$8,FALSE),0)</f>
        <v>0</v>
      </c>
      <c r="AC30" s="748"/>
      <c r="AD30" s="143"/>
    </row>
    <row r="31" spans="1:30" s="37" customFormat="1" ht="27" customHeight="1" x14ac:dyDescent="0.15">
      <c r="A31" s="391" t="s">
        <v>330</v>
      </c>
      <c r="B31" s="801">
        <f>+IFERROR(VLOOKUP(A31,source_honoraires!$C$10:$V$351,source_honoraires!$F$8,FALSE),0)</f>
        <v>0</v>
      </c>
      <c r="C31" s="802"/>
      <c r="D31" s="802"/>
      <c r="E31" s="802"/>
      <c r="F31" s="803"/>
      <c r="G31" s="804">
        <f>+IFERROR(VLOOKUP(A31,source_honoraires!$C$10:$V$351,source_honoraires!$E$8,FALSE),0)</f>
        <v>0</v>
      </c>
      <c r="H31" s="804"/>
      <c r="I31" s="804"/>
      <c r="J31" s="747">
        <f>+IFERROR(VLOOKUP(A31,source_honoraires!$C$10:$V$351,source_honoraires!$T$8,FALSE),0)</f>
        <v>0</v>
      </c>
      <c r="K31" s="747"/>
      <c r="L31" s="747"/>
      <c r="M31" s="747"/>
      <c r="N31" s="747"/>
      <c r="O31" s="747">
        <f>+IFERROR(VLOOKUP(A31,source_honoraires!$C$10:$V$351,source_honoraires!$V$8,FALSE),0)</f>
        <v>0</v>
      </c>
      <c r="P31" s="747"/>
      <c r="Q31" s="747"/>
      <c r="R31" s="747"/>
      <c r="S31" s="748"/>
      <c r="T31" s="391" t="s">
        <v>362</v>
      </c>
      <c r="U31" s="752">
        <f>IFERROR(VLOOKUP(T31,source_honoraires!$C$10:$V$351,source_honoraires!$F$8,FALSE),0)</f>
        <v>0</v>
      </c>
      <c r="V31" s="751"/>
      <c r="W31" s="751"/>
      <c r="X31" s="387">
        <f>IFERROR(VLOOKUP(T31,source_honoraires!$C$10:$V$351,source_honoraires!$E$8,FALSE),0)</f>
        <v>0</v>
      </c>
      <c r="Y31" s="747">
        <f>IFERROR(VLOOKUP(T31,source_honoraires!$C$10:$V$351,source_honoraires!$T$8,FALSE),0)</f>
        <v>0</v>
      </c>
      <c r="Z31" s="747"/>
      <c r="AA31" s="747"/>
      <c r="AB31" s="747">
        <f>IFERROR(VLOOKUP(T31,source_honoraires!$C$10:$V$351,source_honoraires!$V$8,FALSE),0)</f>
        <v>0</v>
      </c>
      <c r="AC31" s="748"/>
      <c r="AD31" s="143"/>
    </row>
    <row r="32" spans="1:30" s="37" customFormat="1" ht="27" customHeight="1" x14ac:dyDescent="0.15">
      <c r="A32" s="391" t="s">
        <v>331</v>
      </c>
      <c r="B32" s="801">
        <f>+IFERROR(VLOOKUP(A32,source_honoraires!$C$10:$V$351,source_honoraires!$F$8,FALSE),0)</f>
        <v>0</v>
      </c>
      <c r="C32" s="802"/>
      <c r="D32" s="802"/>
      <c r="E32" s="802"/>
      <c r="F32" s="803"/>
      <c r="G32" s="804">
        <f>+IFERROR(VLOOKUP(A32,source_honoraires!$C$10:$V$351,source_honoraires!$E$8,FALSE),0)</f>
        <v>0</v>
      </c>
      <c r="H32" s="804"/>
      <c r="I32" s="804"/>
      <c r="J32" s="747">
        <f>+IFERROR(VLOOKUP(A32,source_honoraires!$C$10:$V$351,source_honoraires!$T$8,FALSE),0)</f>
        <v>0</v>
      </c>
      <c r="K32" s="747"/>
      <c r="L32" s="747"/>
      <c r="M32" s="747"/>
      <c r="N32" s="747"/>
      <c r="O32" s="747">
        <f>+IFERROR(VLOOKUP(A32,source_honoraires!$C$10:$V$351,source_honoraires!$V$8,FALSE),0)</f>
        <v>0</v>
      </c>
      <c r="P32" s="747"/>
      <c r="Q32" s="747"/>
      <c r="R32" s="747"/>
      <c r="S32" s="748"/>
      <c r="T32" s="391" t="s">
        <v>363</v>
      </c>
      <c r="U32" s="752">
        <f>IFERROR(VLOOKUP(T32,source_honoraires!$C$10:$V$351,source_honoraires!$F$8,FALSE),0)</f>
        <v>0</v>
      </c>
      <c r="V32" s="751"/>
      <c r="W32" s="751"/>
      <c r="X32" s="387">
        <f>IFERROR(VLOOKUP(T32,source_honoraires!$C$10:$V$351,source_honoraires!$E$8,FALSE),0)</f>
        <v>0</v>
      </c>
      <c r="Y32" s="747">
        <f>IFERROR(VLOOKUP(T32,source_honoraires!$C$10:$V$351,source_honoraires!$T$8,FALSE),0)</f>
        <v>0</v>
      </c>
      <c r="Z32" s="747"/>
      <c r="AA32" s="747"/>
      <c r="AB32" s="747">
        <f>IFERROR(VLOOKUP(T32,source_honoraires!$C$10:$V$351,source_honoraires!$V$8,FALSE),0)</f>
        <v>0</v>
      </c>
      <c r="AC32" s="748"/>
      <c r="AD32" s="143"/>
    </row>
    <row r="33" spans="1:30" s="37" customFormat="1" ht="27" customHeight="1" x14ac:dyDescent="0.15">
      <c r="A33" s="391" t="s">
        <v>332</v>
      </c>
      <c r="B33" s="801">
        <f>+IFERROR(VLOOKUP(A33,source_honoraires!$C$10:$V$351,source_honoraires!$F$8,FALSE),0)</f>
        <v>0</v>
      </c>
      <c r="C33" s="802"/>
      <c r="D33" s="802"/>
      <c r="E33" s="802"/>
      <c r="F33" s="803"/>
      <c r="G33" s="804">
        <f>+IFERROR(VLOOKUP(A33,source_honoraires!$C$10:$V$351,source_honoraires!$E$8,FALSE),0)</f>
        <v>0</v>
      </c>
      <c r="H33" s="804"/>
      <c r="I33" s="804"/>
      <c r="J33" s="747">
        <f>+IFERROR(VLOOKUP(A33,source_honoraires!$C$10:$V$351,source_honoraires!$T$8,FALSE),0)</f>
        <v>0</v>
      </c>
      <c r="K33" s="747"/>
      <c r="L33" s="747"/>
      <c r="M33" s="747"/>
      <c r="N33" s="747"/>
      <c r="O33" s="747">
        <f>+IFERROR(VLOOKUP(A33,source_honoraires!$C$10:$V$351,source_honoraires!$V$8,FALSE),0)</f>
        <v>0</v>
      </c>
      <c r="P33" s="747"/>
      <c r="Q33" s="747"/>
      <c r="R33" s="747"/>
      <c r="S33" s="748"/>
      <c r="T33" s="391" t="s">
        <v>364</v>
      </c>
      <c r="U33" s="752">
        <f>IFERROR(VLOOKUP(T33,source_honoraires!$C$10:$V$351,source_honoraires!$F$8,FALSE),0)</f>
        <v>0</v>
      </c>
      <c r="V33" s="751"/>
      <c r="W33" s="751"/>
      <c r="X33" s="387">
        <f>IFERROR(VLOOKUP(T33,source_honoraires!$C$10:$V$351,source_honoraires!$E$8,FALSE),0)</f>
        <v>0</v>
      </c>
      <c r="Y33" s="747">
        <f>IFERROR(VLOOKUP(T33,source_honoraires!$C$10:$V$351,source_honoraires!$T$8,FALSE),0)</f>
        <v>0</v>
      </c>
      <c r="Z33" s="747"/>
      <c r="AA33" s="747"/>
      <c r="AB33" s="747">
        <f>IFERROR(VLOOKUP(T33,source_honoraires!$C$10:$V$351,source_honoraires!$V$8,FALSE),0)</f>
        <v>0</v>
      </c>
      <c r="AC33" s="748"/>
      <c r="AD33" s="143"/>
    </row>
    <row r="34" spans="1:30" s="37" customFormat="1" ht="27" customHeight="1" x14ac:dyDescent="0.15">
      <c r="A34" s="391" t="s">
        <v>333</v>
      </c>
      <c r="B34" s="801">
        <f>+IFERROR(VLOOKUP(A34,source_honoraires!$C$10:$V$351,source_honoraires!$F$8,FALSE),0)</f>
        <v>0</v>
      </c>
      <c r="C34" s="802"/>
      <c r="D34" s="802"/>
      <c r="E34" s="802"/>
      <c r="F34" s="803"/>
      <c r="G34" s="804">
        <f>+IFERROR(VLOOKUP(A34,source_honoraires!$C$10:$V$351,source_honoraires!$E$8,FALSE),0)</f>
        <v>0</v>
      </c>
      <c r="H34" s="804"/>
      <c r="I34" s="804"/>
      <c r="J34" s="747">
        <f>+IFERROR(VLOOKUP(A34,source_honoraires!$C$10:$V$351,source_honoraires!$T$8,FALSE),0)</f>
        <v>0</v>
      </c>
      <c r="K34" s="747"/>
      <c r="L34" s="747"/>
      <c r="M34" s="747"/>
      <c r="N34" s="747"/>
      <c r="O34" s="747">
        <f>+IFERROR(VLOOKUP(A34,source_honoraires!$C$10:$V$351,source_honoraires!$V$8,FALSE),0)</f>
        <v>0</v>
      </c>
      <c r="P34" s="747"/>
      <c r="Q34" s="747"/>
      <c r="R34" s="747"/>
      <c r="S34" s="748"/>
      <c r="T34" s="391" t="s">
        <v>365</v>
      </c>
      <c r="U34" s="752">
        <f>IFERROR(VLOOKUP(T34,source_honoraires!$C$10:$V$351,source_honoraires!$F$8,FALSE),0)</f>
        <v>0</v>
      </c>
      <c r="V34" s="751"/>
      <c r="W34" s="751"/>
      <c r="X34" s="387">
        <f>IFERROR(VLOOKUP(T34,source_honoraires!$C$10:$V$351,source_honoraires!$E$8,FALSE),0)</f>
        <v>0</v>
      </c>
      <c r="Y34" s="747">
        <f>IFERROR(VLOOKUP(T34,source_honoraires!$C$10:$V$351,source_honoraires!$T$8,FALSE),0)</f>
        <v>0</v>
      </c>
      <c r="Z34" s="747"/>
      <c r="AA34" s="747"/>
      <c r="AB34" s="747">
        <f>IFERROR(VLOOKUP(T34,source_honoraires!$C$10:$V$351,source_honoraires!$V$8,FALSE),0)</f>
        <v>0</v>
      </c>
      <c r="AC34" s="748"/>
      <c r="AD34" s="143"/>
    </row>
    <row r="35" spans="1:30" s="37" customFormat="1" ht="27" customHeight="1" x14ac:dyDescent="0.15">
      <c r="A35" s="391" t="s">
        <v>334</v>
      </c>
      <c r="B35" s="801">
        <f>+IFERROR(VLOOKUP(A35,source_honoraires!$C$10:$V$351,source_honoraires!$F$8,FALSE),0)</f>
        <v>0</v>
      </c>
      <c r="C35" s="802"/>
      <c r="D35" s="802"/>
      <c r="E35" s="802"/>
      <c r="F35" s="803"/>
      <c r="G35" s="804">
        <f>+IFERROR(VLOOKUP(A35,source_honoraires!$C$10:$V$351,source_honoraires!$E$8,FALSE),0)</f>
        <v>0</v>
      </c>
      <c r="H35" s="804"/>
      <c r="I35" s="804"/>
      <c r="J35" s="747">
        <f>+IFERROR(VLOOKUP(A35,source_honoraires!$C$10:$V$351,source_honoraires!$T$8,FALSE),0)</f>
        <v>0</v>
      </c>
      <c r="K35" s="747"/>
      <c r="L35" s="747"/>
      <c r="M35" s="747"/>
      <c r="N35" s="747"/>
      <c r="O35" s="747">
        <f>+IFERROR(VLOOKUP(A35,source_honoraires!$C$10:$V$351,source_honoraires!$V$8,FALSE),0)</f>
        <v>0</v>
      </c>
      <c r="P35" s="747"/>
      <c r="Q35" s="747"/>
      <c r="R35" s="747"/>
      <c r="S35" s="748"/>
      <c r="T35" s="391" t="s">
        <v>366</v>
      </c>
      <c r="U35" s="752"/>
      <c r="V35" s="751"/>
      <c r="W35" s="751"/>
      <c r="X35" s="387"/>
      <c r="Y35" s="747">
        <f>IFERROR(VLOOKUP(T35,source_honoraires!$C$10:$V$351,source_honoraires!$T$8,FALSE),0)</f>
        <v>0</v>
      </c>
      <c r="Z35" s="747"/>
      <c r="AA35" s="747"/>
      <c r="AB35" s="747">
        <f>IFERROR(VLOOKUP(T35,source_honoraires!$C$10:$V$351,source_honoraires!$V$8,FALSE),0)</f>
        <v>0</v>
      </c>
      <c r="AC35" s="748"/>
      <c r="AD35" s="143"/>
    </row>
    <row r="36" spans="1:30" s="141" customFormat="1" ht="28.5" customHeight="1" thickBot="1" x14ac:dyDescent="0.2">
      <c r="B36" s="807" t="s">
        <v>214</v>
      </c>
      <c r="C36" s="808"/>
      <c r="D36" s="808"/>
      <c r="E36" s="808"/>
      <c r="F36" s="808"/>
      <c r="G36" s="808"/>
      <c r="H36" s="808"/>
      <c r="I36" s="809"/>
      <c r="J36" s="805">
        <f>SUM(J16:N35)</f>
        <v>0</v>
      </c>
      <c r="K36" s="805"/>
      <c r="L36" s="805"/>
      <c r="M36" s="805"/>
      <c r="N36" s="805"/>
      <c r="O36" s="805">
        <f>SUM(O16:S35)</f>
        <v>0</v>
      </c>
      <c r="P36" s="805"/>
      <c r="Q36" s="805"/>
      <c r="R36" s="805"/>
      <c r="S36" s="806"/>
      <c r="U36" s="810" t="s">
        <v>214</v>
      </c>
      <c r="V36" s="811"/>
      <c r="W36" s="811"/>
      <c r="X36" s="812"/>
      <c r="Y36" s="805">
        <f>SUM(Y16:AA35)</f>
        <v>0</v>
      </c>
      <c r="Z36" s="805"/>
      <c r="AA36" s="805"/>
      <c r="AB36" s="805">
        <f>SUM(AB16:AC35)</f>
        <v>0</v>
      </c>
      <c r="AC36" s="806"/>
    </row>
    <row r="37" spans="1:30" s="11" customFormat="1" ht="16.5" customHeight="1" x14ac:dyDescent="0.15">
      <c r="J37" s="30"/>
      <c r="K37" s="30"/>
      <c r="L37" s="30"/>
      <c r="M37" s="30"/>
      <c r="N37" s="30"/>
      <c r="O37" s="30"/>
      <c r="P37" s="30"/>
      <c r="Q37" s="30"/>
      <c r="R37" s="30"/>
      <c r="S37" s="30"/>
    </row>
    <row r="38" spans="1:30" s="15" customFormat="1" ht="16" x14ac:dyDescent="0.2">
      <c r="C38" s="139"/>
      <c r="G38" s="31"/>
      <c r="H38" s="31"/>
      <c r="I38" s="31"/>
      <c r="J38" s="450"/>
      <c r="K38" s="451"/>
      <c r="L38" s="451"/>
      <c r="M38" s="451"/>
      <c r="N38" s="451"/>
      <c r="O38" s="451"/>
      <c r="P38" s="451"/>
      <c r="Q38" s="451"/>
      <c r="R38" s="451"/>
      <c r="S38" s="451"/>
    </row>
    <row r="39" spans="1:30" ht="16" x14ac:dyDescent="0.2">
      <c r="C39" s="140"/>
      <c r="J39" s="452"/>
      <c r="K39" s="452"/>
      <c r="L39" s="452"/>
      <c r="M39" s="452"/>
      <c r="N39" s="452"/>
      <c r="O39" s="452"/>
      <c r="P39" s="452"/>
      <c r="Q39" s="452"/>
      <c r="R39" s="452"/>
      <c r="S39" s="452"/>
      <c r="AA39" s="15"/>
      <c r="AB39" s="15"/>
      <c r="AC39" s="15"/>
      <c r="AD39" s="15"/>
    </row>
    <row r="40" spans="1:30" x14ac:dyDescent="0.15">
      <c r="J40" s="452"/>
      <c r="K40" s="452"/>
      <c r="L40" s="452"/>
      <c r="M40" s="452"/>
      <c r="N40" s="452"/>
      <c r="O40" s="452"/>
      <c r="P40" s="452"/>
      <c r="Q40" s="452"/>
      <c r="R40" s="452"/>
      <c r="S40" s="452"/>
    </row>
    <row r="41" spans="1:30" x14ac:dyDescent="0.15">
      <c r="J41" s="452"/>
      <c r="K41" s="452"/>
      <c r="L41" s="452"/>
      <c r="M41" s="452"/>
      <c r="N41" s="452"/>
      <c r="O41" s="452"/>
      <c r="P41" s="452"/>
      <c r="Q41" s="452"/>
      <c r="R41" s="452"/>
      <c r="S41" s="452"/>
    </row>
    <row r="42" spans="1:30" x14ac:dyDescent="0.15">
      <c r="J42" s="452"/>
      <c r="K42" s="452"/>
      <c r="L42" s="452"/>
      <c r="M42" s="452"/>
      <c r="N42" s="452"/>
      <c r="O42" s="452"/>
      <c r="P42" s="452"/>
      <c r="Q42" s="452"/>
      <c r="R42" s="452"/>
      <c r="S42" s="452"/>
    </row>
    <row r="43" spans="1:30" x14ac:dyDescent="0.15">
      <c r="J43" s="452"/>
      <c r="K43" s="452"/>
      <c r="L43" s="452"/>
      <c r="M43" s="452"/>
      <c r="N43" s="452"/>
      <c r="O43" s="452"/>
      <c r="P43" s="452"/>
      <c r="Q43" s="452"/>
      <c r="R43" s="452"/>
      <c r="S43" s="452"/>
    </row>
    <row r="44" spans="1:30" x14ac:dyDescent="0.15">
      <c r="J44" s="452"/>
      <c r="K44" s="452"/>
      <c r="L44" s="452"/>
      <c r="M44" s="452"/>
      <c r="N44" s="452"/>
      <c r="O44" s="452"/>
      <c r="P44" s="452"/>
      <c r="Q44" s="452"/>
      <c r="R44" s="452"/>
      <c r="S44" s="452"/>
    </row>
  </sheetData>
  <mergeCells count="165">
    <mergeCell ref="AB31:AC31"/>
    <mergeCell ref="B32:F32"/>
    <mergeCell ref="G32:I32"/>
    <mergeCell ref="J32:N32"/>
    <mergeCell ref="O32:S32"/>
    <mergeCell ref="U32:W32"/>
    <mergeCell ref="Y32:AA32"/>
    <mergeCell ref="AB32:AC32"/>
    <mergeCell ref="B31:F31"/>
    <mergeCell ref="G31:I31"/>
    <mergeCell ref="J31:N31"/>
    <mergeCell ref="O31:S31"/>
    <mergeCell ref="U31:W31"/>
    <mergeCell ref="Y31:AA31"/>
    <mergeCell ref="AB35:AC35"/>
    <mergeCell ref="J36:N36"/>
    <mergeCell ref="O36:S36"/>
    <mergeCell ref="Y36:AA36"/>
    <mergeCell ref="AB36:AC36"/>
    <mergeCell ref="B36:I36"/>
    <mergeCell ref="U36:X36"/>
    <mergeCell ref="B35:F35"/>
    <mergeCell ref="G35:I35"/>
    <mergeCell ref="J35:N35"/>
    <mergeCell ref="O35:S35"/>
    <mergeCell ref="U35:W35"/>
    <mergeCell ref="Y35:AA35"/>
    <mergeCell ref="AB33:AC33"/>
    <mergeCell ref="B34:F34"/>
    <mergeCell ref="G34:I34"/>
    <mergeCell ref="J34:N34"/>
    <mergeCell ref="O34:S34"/>
    <mergeCell ref="U34:W34"/>
    <mergeCell ref="Y34:AA34"/>
    <mergeCell ref="AB34:AC34"/>
    <mergeCell ref="B33:F33"/>
    <mergeCell ref="G33:I33"/>
    <mergeCell ref="J33:N33"/>
    <mergeCell ref="O33:S33"/>
    <mergeCell ref="U33:W33"/>
    <mergeCell ref="Y33:AA33"/>
    <mergeCell ref="AB29:AC29"/>
    <mergeCell ref="B30:F30"/>
    <mergeCell ref="G30:I30"/>
    <mergeCell ref="J30:N30"/>
    <mergeCell ref="O30:S30"/>
    <mergeCell ref="U30:W30"/>
    <mergeCell ref="Y30:AA30"/>
    <mergeCell ref="AB30:AC30"/>
    <mergeCell ref="B29:F29"/>
    <mergeCell ref="G29:I29"/>
    <mergeCell ref="J29:N29"/>
    <mergeCell ref="O29:S29"/>
    <mergeCell ref="U29:W29"/>
    <mergeCell ref="Y29:AA29"/>
    <mergeCell ref="AB27:AC27"/>
    <mergeCell ref="B28:F28"/>
    <mergeCell ref="G28:I28"/>
    <mergeCell ref="J28:N28"/>
    <mergeCell ref="O28:S28"/>
    <mergeCell ref="U28:W28"/>
    <mergeCell ref="Y28:AA28"/>
    <mergeCell ref="AB28:AC28"/>
    <mergeCell ref="B27:F27"/>
    <mergeCell ref="G27:I27"/>
    <mergeCell ref="J27:N27"/>
    <mergeCell ref="O27:S27"/>
    <mergeCell ref="U27:W27"/>
    <mergeCell ref="Y27:AA27"/>
    <mergeCell ref="AB25:AC25"/>
    <mergeCell ref="B26:F26"/>
    <mergeCell ref="G26:I26"/>
    <mergeCell ref="J26:N26"/>
    <mergeCell ref="O26:S26"/>
    <mergeCell ref="U26:W26"/>
    <mergeCell ref="Y26:AA26"/>
    <mergeCell ref="AB26:AC26"/>
    <mergeCell ref="B25:F25"/>
    <mergeCell ref="G25:I25"/>
    <mergeCell ref="J25:N25"/>
    <mergeCell ref="O25:S25"/>
    <mergeCell ref="U25:W25"/>
    <mergeCell ref="Y25:AA25"/>
    <mergeCell ref="AB23:AC23"/>
    <mergeCell ref="B24:F24"/>
    <mergeCell ref="G24:I24"/>
    <mergeCell ref="J24:N24"/>
    <mergeCell ref="O24:S24"/>
    <mergeCell ref="U24:W24"/>
    <mergeCell ref="Y24:AA24"/>
    <mergeCell ref="AB24:AC24"/>
    <mergeCell ref="B23:F23"/>
    <mergeCell ref="G23:I23"/>
    <mergeCell ref="J23:N23"/>
    <mergeCell ref="O23:S23"/>
    <mergeCell ref="U23:W23"/>
    <mergeCell ref="Y23:AA23"/>
    <mergeCell ref="AB21:AC21"/>
    <mergeCell ref="B22:F22"/>
    <mergeCell ref="G22:I22"/>
    <mergeCell ref="J22:N22"/>
    <mergeCell ref="O22:S22"/>
    <mergeCell ref="U22:W22"/>
    <mergeCell ref="Y22:AA22"/>
    <mergeCell ref="AB22:AC22"/>
    <mergeCell ref="B21:F21"/>
    <mergeCell ref="G21:I21"/>
    <mergeCell ref="J21:N21"/>
    <mergeCell ref="O21:S21"/>
    <mergeCell ref="U21:W21"/>
    <mergeCell ref="Y21:AA21"/>
    <mergeCell ref="AB19:AC19"/>
    <mergeCell ref="B20:F20"/>
    <mergeCell ref="G20:I20"/>
    <mergeCell ref="J20:N20"/>
    <mergeCell ref="O20:S20"/>
    <mergeCell ref="U20:W20"/>
    <mergeCell ref="Y20:AA20"/>
    <mergeCell ref="AB20:AC20"/>
    <mergeCell ref="B19:F19"/>
    <mergeCell ref="G19:I19"/>
    <mergeCell ref="J19:N19"/>
    <mergeCell ref="O19:S19"/>
    <mergeCell ref="U19:W19"/>
    <mergeCell ref="Y19:AA19"/>
    <mergeCell ref="AB17:AC17"/>
    <mergeCell ref="B18:F18"/>
    <mergeCell ref="G18:I18"/>
    <mergeCell ref="J18:N18"/>
    <mergeCell ref="O18:S18"/>
    <mergeCell ref="U18:W18"/>
    <mergeCell ref="Y18:AA18"/>
    <mergeCell ref="AB18:AC18"/>
    <mergeCell ref="B17:F17"/>
    <mergeCell ref="G17:I17"/>
    <mergeCell ref="J17:N17"/>
    <mergeCell ref="O17:S17"/>
    <mergeCell ref="U17:W17"/>
    <mergeCell ref="Y17:AA17"/>
    <mergeCell ref="B15:F15"/>
    <mergeCell ref="G15:I15"/>
    <mergeCell ref="J15:N15"/>
    <mergeCell ref="O15:S15"/>
    <mergeCell ref="U15:W15"/>
    <mergeCell ref="Y15:AA15"/>
    <mergeCell ref="AB15:AC15"/>
    <mergeCell ref="B16:F16"/>
    <mergeCell ref="G16:I16"/>
    <mergeCell ref="J16:N16"/>
    <mergeCell ref="O16:S16"/>
    <mergeCell ref="U16:W16"/>
    <mergeCell ref="Y16:AA16"/>
    <mergeCell ref="AB16:AC16"/>
    <mergeCell ref="W11:X11"/>
    <mergeCell ref="B1:K1"/>
    <mergeCell ref="B2:K2"/>
    <mergeCell ref="B3:K3"/>
    <mergeCell ref="B4:K4"/>
    <mergeCell ref="B5:K5"/>
    <mergeCell ref="B6:K6"/>
    <mergeCell ref="C7:I7"/>
    <mergeCell ref="B14:F14"/>
    <mergeCell ref="G14:I14"/>
    <mergeCell ref="J14:N14"/>
    <mergeCell ref="O14:S14"/>
  </mergeCells>
  <conditionalFormatting sqref="AL7">
    <cfRule type="cellIs" dxfId="6" priority="1" operator="notEqual">
      <formula>"Ok"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59" orientation="landscape" r:id="rId1"/>
  <headerFooter>
    <oddHeader>&amp;R&amp;"Geneva,Gras"&amp;14ID26</oddHeader>
    <oddFooter>&amp;R
Mis au format Excel par : www.impots-et-taxes.com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5">
    <pageSetUpPr fitToPage="1"/>
  </sheetPr>
  <dimension ref="A1:BK73"/>
  <sheetViews>
    <sheetView showGridLines="0" showZeros="0" workbookViewId="0">
      <selection activeCell="AL11" sqref="AL11"/>
    </sheetView>
  </sheetViews>
  <sheetFormatPr baseColWidth="10" defaultColWidth="3.6640625" defaultRowHeight="14" x14ac:dyDescent="0.15"/>
  <cols>
    <col min="1" max="1" width="0.6640625" style="2" customWidth="1"/>
    <col min="2" max="2" width="3.6640625" style="2" bestFit="1" customWidth="1"/>
    <col min="3" max="6" width="3.6640625" style="2"/>
    <col min="7" max="7" width="5.1640625" style="2" bestFit="1" customWidth="1"/>
    <col min="8" max="9" width="3.6640625" style="2"/>
    <col min="10" max="11" width="2.83203125" style="2" customWidth="1"/>
    <col min="12" max="12" width="4.5" style="2" customWidth="1"/>
    <col min="13" max="20" width="2.6640625" style="2" customWidth="1"/>
    <col min="21" max="21" width="0.5" style="2" customWidth="1"/>
    <col min="22" max="22" width="0.83203125" style="2" customWidth="1"/>
    <col min="23" max="29" width="3.1640625" style="2" customWidth="1"/>
    <col min="30" max="30" width="1.1640625" style="2" customWidth="1"/>
    <col min="31" max="34" width="3.1640625" style="2" customWidth="1"/>
    <col min="35" max="44" width="2.6640625" style="2" customWidth="1"/>
    <col min="45" max="45" width="0.6640625" style="2" customWidth="1"/>
    <col min="46" max="56" width="3.6640625" style="2"/>
    <col min="57" max="57" width="13.33203125" style="2" customWidth="1"/>
    <col min="58" max="58" width="17.5" style="2" bestFit="1" customWidth="1"/>
    <col min="59" max="59" width="13" style="349" customWidth="1"/>
    <col min="60" max="62" width="3.6640625" style="2" customWidth="1"/>
    <col min="63" max="63" width="28.1640625" style="349" customWidth="1"/>
    <col min="64" max="16384" width="3.6640625" style="2"/>
  </cols>
  <sheetData>
    <row r="1" spans="1:63" ht="16" x14ac:dyDescent="0.15">
      <c r="A1" s="523" t="s">
        <v>28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"/>
      <c r="O1" s="52"/>
      <c r="P1" s="52"/>
      <c r="AM1" s="53"/>
    </row>
    <row r="2" spans="1:63" s="53" customFormat="1" ht="15" thickBot="1" x14ac:dyDescent="0.2">
      <c r="A2" s="522" t="s">
        <v>104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3"/>
      <c r="O2" s="3"/>
      <c r="P2" s="3"/>
      <c r="U2" s="522" t="s">
        <v>106</v>
      </c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BG2" s="350"/>
      <c r="BK2" s="350"/>
    </row>
    <row r="3" spans="1:63" s="53" customFormat="1" ht="13.5" customHeight="1" x14ac:dyDescent="0.15">
      <c r="A3" s="522" t="s">
        <v>159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3"/>
      <c r="O3" s="3"/>
      <c r="P3" s="3"/>
      <c r="U3" s="522" t="s">
        <v>107</v>
      </c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BE3" s="518" t="s">
        <v>181</v>
      </c>
      <c r="BF3" s="520" t="s">
        <v>182</v>
      </c>
      <c r="BG3" s="516" t="s">
        <v>290</v>
      </c>
      <c r="BK3" s="354" t="str">
        <f>paramètres!E6</f>
        <v>00</v>
      </c>
    </row>
    <row r="4" spans="1:63" ht="15" x14ac:dyDescent="0.15">
      <c r="A4" s="522" t="s">
        <v>105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"/>
      <c r="O4" s="52"/>
      <c r="P4" s="52"/>
      <c r="U4" s="522" t="s">
        <v>108</v>
      </c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BE4" s="519"/>
      <c r="BF4" s="521"/>
      <c r="BG4" s="517"/>
      <c r="BK4" s="354" t="str">
        <f>paramètres!E7</f>
        <v/>
      </c>
    </row>
    <row r="5" spans="1:63" ht="15" thickBot="1" x14ac:dyDescent="0.2">
      <c r="A5" s="522" t="s">
        <v>33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3"/>
      <c r="O5" s="3"/>
      <c r="P5" s="3"/>
      <c r="BE5" s="366"/>
      <c r="BF5" s="365"/>
      <c r="BG5" s="351" t="str">
        <f>BE5&amp;BF5</f>
        <v/>
      </c>
    </row>
    <row r="6" spans="1:63" x14ac:dyDescent="0.15">
      <c r="A6" s="524" t="s">
        <v>109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3"/>
      <c r="O6" s="3"/>
      <c r="P6" s="3"/>
      <c r="V6" s="4" t="s">
        <v>112</v>
      </c>
      <c r="W6" s="4"/>
      <c r="X6" s="4"/>
      <c r="Y6" s="4"/>
      <c r="Z6" s="525">
        <f>paramètres!B20</f>
        <v>0</v>
      </c>
      <c r="AA6" s="525"/>
      <c r="AB6" s="4" t="s">
        <v>111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63" x14ac:dyDescent="0.15">
      <c r="A7" s="524" t="s">
        <v>110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3"/>
      <c r="O7" s="3"/>
      <c r="P7" s="3"/>
    </row>
    <row r="8" spans="1:63" ht="19.5" customHeight="1" x14ac:dyDescent="0.15"/>
    <row r="9" spans="1:63" ht="3" customHeight="1" x14ac:dyDescent="0.1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  <c r="V9" s="5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6"/>
    </row>
    <row r="10" spans="1:63" x14ac:dyDescent="0.15">
      <c r="A10" s="57"/>
      <c r="B10" s="425" t="s">
        <v>113</v>
      </c>
      <c r="C10" s="426"/>
      <c r="D10" s="425"/>
      <c r="E10" s="425"/>
      <c r="F10" s="425"/>
      <c r="G10" s="425"/>
      <c r="H10" s="425"/>
      <c r="I10" s="425"/>
      <c r="J10" s="425"/>
      <c r="K10" s="425"/>
      <c r="L10" s="425" t="s">
        <v>20</v>
      </c>
      <c r="M10" s="427" t="str">
        <f>LEFT(BE5,1)</f>
        <v/>
      </c>
      <c r="N10" s="428" t="str">
        <f>MID(BE5,2,1)</f>
        <v/>
      </c>
      <c r="O10" s="428" t="str">
        <f>MID(BE5,3,1)</f>
        <v/>
      </c>
      <c r="P10" s="428" t="str">
        <f>MID(BE5,4,1)</f>
        <v/>
      </c>
      <c r="Q10" s="428" t="str">
        <f>MID(BE5,5,1)</f>
        <v/>
      </c>
      <c r="R10" s="429" t="str">
        <f>MID(BE5,6,1)</f>
        <v/>
      </c>
      <c r="S10" s="430"/>
      <c r="T10" s="431" t="str">
        <f>+MID(BE5,7,1)</f>
        <v/>
      </c>
      <c r="U10" s="59"/>
      <c r="V10" s="57"/>
      <c r="W10" s="58" t="s">
        <v>118</v>
      </c>
      <c r="X10" s="58"/>
      <c r="Y10" s="58"/>
      <c r="Z10" s="58"/>
      <c r="AA10" s="58"/>
      <c r="AB10" s="58"/>
      <c r="AC10" s="58"/>
      <c r="AD10" s="58"/>
      <c r="AE10" s="58" t="s">
        <v>20</v>
      </c>
      <c r="AF10" s="58"/>
      <c r="AG10" s="58"/>
      <c r="AH10" s="58"/>
      <c r="AI10" s="92"/>
      <c r="AJ10" s="93"/>
      <c r="AK10" s="93"/>
      <c r="AL10" s="93"/>
      <c r="AM10" s="93"/>
      <c r="AN10" s="94"/>
      <c r="AO10" s="65"/>
      <c r="AP10" s="93"/>
      <c r="AQ10" s="65"/>
      <c r="AR10" s="65"/>
      <c r="AS10" s="63"/>
    </row>
    <row r="11" spans="1:63" ht="2.25" customHeight="1" x14ac:dyDescent="0.15">
      <c r="A11" s="57"/>
      <c r="B11" s="425"/>
      <c r="C11" s="426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59"/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9"/>
    </row>
    <row r="12" spans="1:63" x14ac:dyDescent="0.15">
      <c r="A12" s="57"/>
      <c r="B12" s="425" t="s">
        <v>114</v>
      </c>
      <c r="C12" s="426"/>
      <c r="D12" s="425"/>
      <c r="E12" s="425"/>
      <c r="F12" s="425"/>
      <c r="G12" s="432" t="str">
        <f>IFERROR(IF(BK3&lt;&gt;BK4,"Fichier verrouillé",VLOOKUP($BG$5,source_salaires!$B$10:$AK$405,source_salaires!$E$9,FALSE)),0)&amp;" "&amp;IFERROR(IF(BK3&lt;&gt;BK4,"Fichier verrouillé",VLOOKUP($BG$5,source_salaires!$B$10:$AK$405,source_salaires!$F$9,FALSE)),0)</f>
        <v>Fichier verrouillé Fichier verrouillé</v>
      </c>
      <c r="H12" s="426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59"/>
      <c r="V12" s="57"/>
      <c r="W12" s="58" t="s">
        <v>122</v>
      </c>
      <c r="X12" s="58"/>
      <c r="Y12" s="58"/>
      <c r="Z12" s="58"/>
      <c r="AA12" s="58"/>
      <c r="AB12" s="58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9"/>
    </row>
    <row r="13" spans="1:63" ht="2.25" customHeight="1" x14ac:dyDescent="0.15">
      <c r="A13" s="57"/>
      <c r="B13" s="425"/>
      <c r="C13" s="426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59"/>
      <c r="V13" s="57"/>
      <c r="W13" s="58"/>
      <c r="X13" s="58"/>
      <c r="Y13" s="58"/>
      <c r="Z13" s="58"/>
      <c r="AA13" s="58"/>
      <c r="AB13" s="58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59"/>
    </row>
    <row r="14" spans="1:63" x14ac:dyDescent="0.15">
      <c r="A14" s="57"/>
      <c r="B14" s="425" t="s">
        <v>21</v>
      </c>
      <c r="C14" s="426"/>
      <c r="D14" s="425"/>
      <c r="E14" s="425"/>
      <c r="F14" s="425"/>
      <c r="G14" s="425"/>
      <c r="H14" s="527" t="str">
        <f>IFERROR(IF(BK3&lt;&gt;BK4,"Fichier verrouillé",VLOOKUP($BG$5,source_salaires!$B$10:$AK$405,source_salaires!$G$9,FALSE)),0)</f>
        <v>Fichier verrouillé</v>
      </c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9"/>
      <c r="V14" s="57"/>
      <c r="W14" s="58" t="s">
        <v>121</v>
      </c>
      <c r="X14" s="58"/>
      <c r="Y14" s="58"/>
      <c r="Z14" s="58"/>
      <c r="AA14" s="58"/>
      <c r="AB14" s="58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9"/>
    </row>
    <row r="15" spans="1:63" ht="2.25" customHeight="1" x14ac:dyDescent="0.15">
      <c r="A15" s="57"/>
      <c r="B15" s="425"/>
      <c r="C15" s="426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59"/>
      <c r="V15" s="57"/>
      <c r="W15" s="58"/>
      <c r="X15" s="58"/>
      <c r="Y15" s="58"/>
      <c r="Z15" s="58"/>
      <c r="AA15" s="58"/>
      <c r="AB15" s="58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59"/>
    </row>
    <row r="16" spans="1:63" x14ac:dyDescent="0.15">
      <c r="A16" s="57"/>
      <c r="B16" s="425" t="s">
        <v>8</v>
      </c>
      <c r="C16" s="426"/>
      <c r="D16" s="527">
        <f>+IFERROR(IF(BJ3&lt;&gt;BJ4,"Fichier verrouillé",VLOOKUP($BF$5,source_honoraires!$E$10:$V$158,source_honoraires!$K$6,FALSE)),0)</f>
        <v>0</v>
      </c>
      <c r="E16" s="527"/>
      <c r="F16" s="527"/>
      <c r="G16" s="527"/>
      <c r="H16" s="425" t="s">
        <v>18</v>
      </c>
      <c r="I16" s="527">
        <f>IFERROR(IF(BJ3&lt;&gt;BJ4,"Fichier verrouillé",VLOOKUP($BF$5,source_honoraires!$E$10:$V$158,source_honoraires!$L$6,FALSE)),0)</f>
        <v>0</v>
      </c>
      <c r="J16" s="527"/>
      <c r="K16" s="433"/>
      <c r="L16" s="425" t="s">
        <v>15</v>
      </c>
      <c r="M16" s="425"/>
      <c r="N16" s="527">
        <f>IFERROR(IF(BJ3&lt;&gt;BJ4,"Fichier verrouillé",VLOOKUP($BF$5,source_honoraires!$E$10:$V$158,source_honoraires!$M$6,FALSE)),0)</f>
        <v>0</v>
      </c>
      <c r="O16" s="527"/>
      <c r="P16" s="527"/>
      <c r="Q16" s="527"/>
      <c r="R16" s="527"/>
      <c r="S16" s="527"/>
      <c r="T16" s="527"/>
      <c r="U16" s="59"/>
      <c r="V16" s="57"/>
      <c r="W16" s="58" t="s">
        <v>120</v>
      </c>
      <c r="X16" s="58"/>
      <c r="Y16" s="58"/>
      <c r="Z16" s="58"/>
      <c r="AA16" s="58"/>
      <c r="AB16" s="58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9"/>
    </row>
    <row r="17" spans="1:63" ht="2.25" customHeight="1" x14ac:dyDescent="0.15">
      <c r="A17" s="57"/>
      <c r="B17" s="425"/>
      <c r="C17" s="426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59"/>
      <c r="V17" s="57"/>
      <c r="W17" s="58"/>
      <c r="X17" s="58"/>
      <c r="Y17" s="58"/>
      <c r="Z17" s="58"/>
      <c r="AA17" s="58"/>
      <c r="AB17" s="58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59"/>
    </row>
    <row r="18" spans="1:63" x14ac:dyDescent="0.15">
      <c r="A18" s="57"/>
      <c r="B18" s="425" t="s">
        <v>161</v>
      </c>
      <c r="C18" s="426"/>
      <c r="D18" s="425"/>
      <c r="E18" s="425"/>
      <c r="F18" s="425"/>
      <c r="G18" s="425"/>
      <c r="H18" s="527" t="str">
        <f>IFERROR(IF(BK3&lt;&gt;BK4,"Fichier verrouillé",VLOOKUP($BG$5,source_salaires!$B$10:$AK$405,source_salaires!$N$9,FALSE)),0)</f>
        <v>Fichier verrouillé</v>
      </c>
      <c r="I18" s="527"/>
      <c r="J18" s="527"/>
      <c r="K18" s="527"/>
      <c r="L18" s="527"/>
      <c r="M18" s="527"/>
      <c r="N18" s="425" t="s">
        <v>115</v>
      </c>
      <c r="O18" s="426"/>
      <c r="P18" s="425"/>
      <c r="Q18" s="425"/>
      <c r="R18" s="425"/>
      <c r="S18" s="528" t="str">
        <f>IFERROR(IF(BK3&lt;&gt;BK4,"Fichier verrouillé",VLOOKUP($BG$5,source_salaires!$B$10:$AK$405,source_salaires!$O$9,FALSE)),0)</f>
        <v>Fichier verrouillé</v>
      </c>
      <c r="T18" s="528"/>
      <c r="U18" s="59"/>
      <c r="V18" s="57"/>
      <c r="W18" s="58" t="s">
        <v>123</v>
      </c>
      <c r="X18" s="58"/>
      <c r="Y18" s="58"/>
      <c r="Z18" s="58"/>
      <c r="AA18" s="58"/>
      <c r="AB18" s="58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9"/>
    </row>
    <row r="19" spans="1:63" ht="2.25" customHeight="1" x14ac:dyDescent="0.15">
      <c r="A19" s="57"/>
      <c r="B19" s="425"/>
      <c r="C19" s="426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59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</row>
    <row r="20" spans="1:63" x14ac:dyDescent="0.15">
      <c r="A20" s="57"/>
      <c r="B20" s="425" t="s">
        <v>116</v>
      </c>
      <c r="C20" s="426"/>
      <c r="D20" s="425"/>
      <c r="E20" s="425"/>
      <c r="F20" s="425"/>
      <c r="G20" s="425"/>
      <c r="H20" s="425"/>
      <c r="I20" s="425" t="s">
        <v>27</v>
      </c>
      <c r="J20" s="434" t="str">
        <f>IFERROR(IF(BK3&lt;&gt;BK4,"Fichier verrouillé",VLOOKUP($BG$5,source_salaires!$B$10:$AK$405,source_salaires!$P$9,FALSE)),0)</f>
        <v>Fichier verrouillé</v>
      </c>
      <c r="K20" s="435" t="str">
        <f>IFERROR(IF(BK3&lt;&gt;BK4,"Fichier verrouillé",VLOOKUP($BG$5,source_salaires!$B$10:$AK$405,source_salaires!$Q$9,FALSE)),0)</f>
        <v>Fichier verrouillé</v>
      </c>
      <c r="L20" s="430" t="s">
        <v>117</v>
      </c>
      <c r="M20" s="434" t="str">
        <f>IFERROR(IF(BK3&lt;&gt;BK4,"Fichier verrouillé",VLOOKUP($BG$5,source_salaires!$B$10:$AK$405,source_salaires!$R$9,FALSE)),0)</f>
        <v>Fichier verrouillé</v>
      </c>
      <c r="N20" s="435" t="str">
        <f>IFERROR(IF(BK3&lt;&gt;BK4,"Fichier verrouillé",VLOOKUP($BG$5,source_salaires!$B$10:$AK$405,source_salaires!$S$9,FALSE)),0)</f>
        <v>Fichier verrouillé</v>
      </c>
      <c r="O20" s="436" t="s">
        <v>66</v>
      </c>
      <c r="P20" s="425"/>
      <c r="Q20" s="425"/>
      <c r="R20" s="425"/>
      <c r="S20" s="425"/>
      <c r="T20" s="425"/>
      <c r="U20" s="59"/>
      <c r="V20" s="57"/>
      <c r="W20" s="58" t="s">
        <v>8</v>
      </c>
      <c r="X20" s="529"/>
      <c r="Y20" s="529"/>
      <c r="Z20" s="529"/>
      <c r="AA20" s="529"/>
      <c r="AB20" s="529"/>
      <c r="AC20" s="58" t="s">
        <v>18</v>
      </c>
      <c r="AD20" s="526"/>
      <c r="AE20" s="526"/>
      <c r="AF20" s="526"/>
      <c r="AG20" s="526"/>
      <c r="AH20" s="526"/>
      <c r="AI20" s="58" t="s">
        <v>15</v>
      </c>
      <c r="AJ20" s="58"/>
      <c r="AK20" s="526"/>
      <c r="AL20" s="526"/>
      <c r="AM20" s="526"/>
      <c r="AN20" s="526"/>
      <c r="AO20" s="526"/>
      <c r="AP20" s="526"/>
      <c r="AQ20" s="526"/>
      <c r="AR20" s="526"/>
      <c r="AS20" s="59"/>
    </row>
    <row r="21" spans="1:63" ht="5.25" customHeight="1" x14ac:dyDescent="0.15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2"/>
      <c r="V21" s="60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2"/>
    </row>
    <row r="23" spans="1:63" s="53" customFormat="1" ht="15" customHeight="1" x14ac:dyDescent="0.15">
      <c r="A23" s="530" t="s">
        <v>119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64"/>
      <c r="W23" s="64"/>
      <c r="X23" s="64"/>
      <c r="Y23" s="64"/>
      <c r="Z23" s="64"/>
      <c r="AA23" s="64"/>
      <c r="AB23" s="64"/>
      <c r="AC23" s="64"/>
      <c r="AD23" s="64"/>
      <c r="AE23" s="532" t="s">
        <v>12</v>
      </c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4"/>
      <c r="BG23" s="350"/>
      <c r="BK23" s="350"/>
    </row>
    <row r="24" spans="1:63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32" t="s">
        <v>22</v>
      </c>
      <c r="AF24" s="533"/>
      <c r="AG24" s="533"/>
      <c r="AH24" s="533"/>
      <c r="AI24" s="533"/>
      <c r="AJ24" s="533"/>
      <c r="AK24" s="534"/>
      <c r="AL24" s="532" t="s">
        <v>23</v>
      </c>
      <c r="AM24" s="533"/>
      <c r="AN24" s="533"/>
      <c r="AO24" s="533"/>
      <c r="AP24" s="533"/>
      <c r="AQ24" s="533"/>
      <c r="AR24" s="533"/>
      <c r="AS24" s="534"/>
    </row>
    <row r="25" spans="1:63" ht="20.25" customHeight="1" x14ac:dyDescent="0.15">
      <c r="A25" s="57"/>
      <c r="B25" s="70" t="s">
        <v>124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35" t="str">
        <f>IFERROR(IF(BK3&lt;&gt;BK4,"Fichier verrouillé",VLOOKUP($BG$5,source_salaires!$B$10:$AK$405,source_salaires!$T$9,FALSE)),0)</f>
        <v>Fichier verrouillé</v>
      </c>
      <c r="AF25" s="535"/>
      <c r="AG25" s="535"/>
      <c r="AH25" s="535"/>
      <c r="AI25" s="535"/>
      <c r="AJ25" s="535"/>
      <c r="AK25" s="535"/>
      <c r="AL25" s="535" t="str">
        <f>IFERROR(IF(BK3&lt;&gt;BK4,"Fichier verrouillé",VLOOKUP($BG$5,source_salaires!$B$10:$AK$405,source_salaires!$Z$9,FALSE)),0)</f>
        <v>Fichier verrouillé</v>
      </c>
      <c r="AM25" s="535"/>
      <c r="AN25" s="535"/>
      <c r="AO25" s="535"/>
      <c r="AP25" s="535"/>
      <c r="AQ25" s="535"/>
      <c r="AR25" s="535"/>
      <c r="AS25" s="535"/>
    </row>
    <row r="26" spans="1:63" ht="15" x14ac:dyDescent="0.15">
      <c r="A26" s="57"/>
      <c r="B26" s="70" t="s">
        <v>125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</row>
    <row r="27" spans="1:63" x14ac:dyDescent="0.15">
      <c r="A27" s="57"/>
      <c r="B27" s="71" t="s">
        <v>126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36"/>
      <c r="AF27" s="537"/>
      <c r="AG27" s="537"/>
      <c r="AH27" s="537"/>
      <c r="AI27" s="537"/>
      <c r="AJ27" s="537"/>
      <c r="AK27" s="538"/>
      <c r="AL27" s="536"/>
      <c r="AM27" s="537"/>
      <c r="AN27" s="537"/>
      <c r="AO27" s="537"/>
      <c r="AP27" s="537"/>
      <c r="AQ27" s="537"/>
      <c r="AR27" s="537"/>
      <c r="AS27" s="538"/>
    </row>
    <row r="28" spans="1:63" x14ac:dyDescent="0.15">
      <c r="A28" s="57"/>
      <c r="B28" s="71" t="s">
        <v>127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39"/>
      <c r="AF28" s="540"/>
      <c r="AG28" s="540"/>
      <c r="AH28" s="540"/>
      <c r="AI28" s="540"/>
      <c r="AJ28" s="540"/>
      <c r="AK28" s="541"/>
      <c r="AL28" s="539"/>
      <c r="AM28" s="540"/>
      <c r="AN28" s="540"/>
      <c r="AO28" s="540"/>
      <c r="AP28" s="540"/>
      <c r="AQ28" s="540"/>
      <c r="AR28" s="540"/>
      <c r="AS28" s="541"/>
    </row>
    <row r="29" spans="1:63" x14ac:dyDescent="0.15">
      <c r="A29" s="57"/>
      <c r="B29" s="71" t="s">
        <v>142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39"/>
      <c r="AF29" s="540"/>
      <c r="AG29" s="540"/>
      <c r="AH29" s="540"/>
      <c r="AI29" s="540"/>
      <c r="AJ29" s="540"/>
      <c r="AK29" s="541"/>
      <c r="AL29" s="539"/>
      <c r="AM29" s="540"/>
      <c r="AN29" s="540"/>
      <c r="AO29" s="540"/>
      <c r="AP29" s="540"/>
      <c r="AQ29" s="540"/>
      <c r="AR29" s="540"/>
      <c r="AS29" s="541"/>
    </row>
    <row r="30" spans="1:63" ht="7.5" customHeight="1" x14ac:dyDescent="0.15">
      <c r="A30" s="57"/>
      <c r="B30" s="58"/>
      <c r="C30" s="7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42"/>
      <c r="AF30" s="543"/>
      <c r="AG30" s="543"/>
      <c r="AH30" s="543"/>
      <c r="AI30" s="543"/>
      <c r="AJ30" s="543"/>
      <c r="AK30" s="544"/>
      <c r="AL30" s="542"/>
      <c r="AM30" s="543"/>
      <c r="AN30" s="543"/>
      <c r="AO30" s="543"/>
      <c r="AP30" s="543"/>
      <c r="AQ30" s="543"/>
      <c r="AR30" s="543"/>
      <c r="AS30" s="544"/>
    </row>
    <row r="31" spans="1:63" s="51" customFormat="1" ht="15" x14ac:dyDescent="0.15">
      <c r="A31" s="72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110" t="s">
        <v>179</v>
      </c>
      <c r="Q31" s="111" t="str">
        <f>RIGHT(Z6,2)</f>
        <v>0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BG31" s="352"/>
      <c r="BK31" s="352"/>
    </row>
    <row r="32" spans="1:63" s="52" customFormat="1" ht="15" x14ac:dyDescent="0.1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 t="s">
        <v>136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546">
        <f>SUM(AE25:AK31)</f>
        <v>0</v>
      </c>
      <c r="AF32" s="546"/>
      <c r="AG32" s="546"/>
      <c r="AH32" s="546"/>
      <c r="AI32" s="546"/>
      <c r="AJ32" s="546"/>
      <c r="AK32" s="546"/>
      <c r="AL32" s="546">
        <f>SUM(AL25:AS31)</f>
        <v>0</v>
      </c>
      <c r="AM32" s="546"/>
      <c r="AN32" s="546"/>
      <c r="AO32" s="546"/>
      <c r="AP32" s="546"/>
      <c r="AQ32" s="546"/>
      <c r="AR32" s="546"/>
      <c r="AS32" s="546"/>
      <c r="BG32" s="353"/>
      <c r="BK32" s="353"/>
    </row>
    <row r="33" spans="1:63" s="51" customFormat="1" ht="15" x14ac:dyDescent="0.15">
      <c r="A33" s="72"/>
      <c r="B33" s="70"/>
      <c r="C33" s="70"/>
      <c r="D33" s="70" t="s">
        <v>132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BG33" s="352"/>
      <c r="BK33" s="352"/>
    </row>
    <row r="34" spans="1:63" s="51" customFormat="1" ht="15" x14ac:dyDescent="0.15">
      <c r="A34" s="72"/>
      <c r="B34" s="70"/>
      <c r="C34" s="70"/>
      <c r="D34" s="70"/>
      <c r="E34" s="70"/>
      <c r="F34" s="70"/>
      <c r="G34" s="70"/>
      <c r="H34" s="66" t="s">
        <v>128</v>
      </c>
      <c r="I34" s="70" t="s">
        <v>16</v>
      </c>
      <c r="J34" s="70"/>
      <c r="K34" s="70"/>
      <c r="L34" s="70"/>
      <c r="M34" s="70"/>
      <c r="N34" s="70"/>
      <c r="O34" s="70"/>
      <c r="P34" s="70"/>
      <c r="Q34" s="70"/>
      <c r="R34" s="549">
        <v>0.06</v>
      </c>
      <c r="S34" s="549"/>
      <c r="T34" s="70" t="s">
        <v>131</v>
      </c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535" t="str">
        <f>IFERROR(IF(BK3&lt;&gt;BK4,"Fichier verrouillé",VLOOKUP($BG$5,source_salaires!$B$10:$AK$405,source_salaires!$U$9,FALSE)),0)</f>
        <v>Fichier verrouillé</v>
      </c>
      <c r="AF34" s="535"/>
      <c r="AG34" s="535"/>
      <c r="AH34" s="535"/>
      <c r="AI34" s="535"/>
      <c r="AJ34" s="535"/>
      <c r="AK34" s="535"/>
      <c r="AL34" s="550"/>
      <c r="AM34" s="551"/>
      <c r="AN34" s="551"/>
      <c r="AO34" s="551"/>
      <c r="AP34" s="551"/>
      <c r="AQ34" s="551"/>
      <c r="AR34" s="551"/>
      <c r="AS34" s="552"/>
      <c r="BG34" s="352"/>
      <c r="BK34" s="352"/>
    </row>
    <row r="35" spans="1:63" s="51" customFormat="1" ht="15" x14ac:dyDescent="0.15">
      <c r="A35" s="72"/>
      <c r="B35" s="70"/>
      <c r="C35" s="70"/>
      <c r="D35" s="70"/>
      <c r="E35" s="70"/>
      <c r="F35" s="70"/>
      <c r="G35" s="70"/>
      <c r="H35" s="66" t="s">
        <v>128</v>
      </c>
      <c r="I35" s="70" t="s">
        <v>129</v>
      </c>
      <c r="J35" s="70"/>
      <c r="K35" s="70"/>
      <c r="L35" s="70"/>
      <c r="M35" s="70"/>
      <c r="N35" s="70"/>
      <c r="O35" s="70"/>
      <c r="P35" s="70"/>
      <c r="Q35" s="70"/>
      <c r="R35" s="549">
        <v>0.05</v>
      </c>
      <c r="S35" s="549"/>
      <c r="T35" s="70" t="s">
        <v>131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535" t="str">
        <f>IFERROR(IF(BK3&lt;&gt;BK4,"Fichier verrouillé",VLOOKUP($BG$5,source_salaires!$B$10:$AK$405,source_salaires!$V$9,FALSE)),0)</f>
        <v>Fichier verrouillé</v>
      </c>
      <c r="AF35" s="535"/>
      <c r="AG35" s="535"/>
      <c r="AH35" s="535"/>
      <c r="AI35" s="535"/>
      <c r="AJ35" s="535"/>
      <c r="AK35" s="535"/>
      <c r="AL35" s="553"/>
      <c r="AM35" s="547"/>
      <c r="AN35" s="547"/>
      <c r="AO35" s="547"/>
      <c r="AP35" s="547"/>
      <c r="AQ35" s="547"/>
      <c r="AR35" s="547"/>
      <c r="AS35" s="548"/>
      <c r="BG35" s="352"/>
      <c r="BK35" s="352"/>
    </row>
    <row r="36" spans="1:63" s="51" customFormat="1" ht="15" x14ac:dyDescent="0.15">
      <c r="A36" s="72"/>
      <c r="B36" s="70"/>
      <c r="C36" s="70"/>
      <c r="D36" s="70"/>
      <c r="E36" s="70"/>
      <c r="F36" s="70"/>
      <c r="G36" s="70"/>
      <c r="H36" s="66" t="s">
        <v>128</v>
      </c>
      <c r="I36" s="70" t="s">
        <v>17</v>
      </c>
      <c r="J36" s="70"/>
      <c r="K36" s="70"/>
      <c r="L36" s="70"/>
      <c r="M36" s="70"/>
      <c r="N36" s="70"/>
      <c r="O36" s="70"/>
      <c r="P36" s="70"/>
      <c r="Q36" s="70"/>
      <c r="R36" s="549">
        <v>0.05</v>
      </c>
      <c r="S36" s="549"/>
      <c r="T36" s="70" t="s">
        <v>131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535" t="str">
        <f>IFERROR(IF(BK3&lt;&gt;BK4,"Fichier verrouillé",VLOOKUP($BG$5,source_salaires!$B$10:$AK$405,source_salaires!$W$9,FALSE)),0)</f>
        <v>Fichier verrouillé</v>
      </c>
      <c r="AF36" s="535"/>
      <c r="AG36" s="535"/>
      <c r="AH36" s="535"/>
      <c r="AI36" s="535"/>
      <c r="AJ36" s="535"/>
      <c r="AK36" s="535"/>
      <c r="AL36" s="553"/>
      <c r="AM36" s="547"/>
      <c r="AN36" s="547"/>
      <c r="AO36" s="547"/>
      <c r="AP36" s="547"/>
      <c r="AQ36" s="547"/>
      <c r="AR36" s="547"/>
      <c r="AS36" s="548"/>
      <c r="BG36" s="352"/>
      <c r="BK36" s="352"/>
    </row>
    <row r="37" spans="1:63" s="51" customFormat="1" ht="15" x14ac:dyDescent="0.15">
      <c r="A37" s="72"/>
      <c r="B37" s="70"/>
      <c r="C37" s="70"/>
      <c r="D37" s="70"/>
      <c r="E37" s="70"/>
      <c r="F37" s="70"/>
      <c r="G37" s="70"/>
      <c r="H37" s="66" t="s">
        <v>128</v>
      </c>
      <c r="I37" s="70" t="s">
        <v>130</v>
      </c>
      <c r="J37" s="70"/>
      <c r="K37" s="70"/>
      <c r="L37" s="70"/>
      <c r="M37" s="70"/>
      <c r="N37" s="70"/>
      <c r="O37" s="70"/>
      <c r="P37" s="70"/>
      <c r="Q37" s="70"/>
      <c r="R37" s="549">
        <v>0.25</v>
      </c>
      <c r="S37" s="549"/>
      <c r="T37" s="70" t="s">
        <v>131</v>
      </c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535" t="str">
        <f>IFERROR(IF(BK3&lt;&gt;BK4,"Fichier verrouillé",VLOOKUP($BG$5,source_salaires!$B$10:$AK$405,source_salaires!$X$9,FALSE)),0)</f>
        <v>Fichier verrouillé</v>
      </c>
      <c r="AF37" s="535"/>
      <c r="AG37" s="535"/>
      <c r="AH37" s="535"/>
      <c r="AI37" s="535"/>
      <c r="AJ37" s="535"/>
      <c r="AK37" s="535"/>
      <c r="AL37" s="553"/>
      <c r="AM37" s="547"/>
      <c r="AN37" s="547"/>
      <c r="AO37" s="547"/>
      <c r="AP37" s="547"/>
      <c r="AQ37" s="547"/>
      <c r="AR37" s="547"/>
      <c r="AS37" s="548"/>
      <c r="BG37" s="352"/>
      <c r="BK37" s="352"/>
    </row>
    <row r="38" spans="1:63" s="51" customFormat="1" ht="15" x14ac:dyDescent="0.15">
      <c r="A38" s="72"/>
      <c r="B38" s="70"/>
      <c r="C38" s="70"/>
      <c r="D38" s="70"/>
      <c r="E38" s="70"/>
      <c r="F38" s="70"/>
      <c r="G38" s="70"/>
      <c r="H38" s="70"/>
      <c r="I38" s="58" t="s">
        <v>133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535"/>
      <c r="AF38" s="535"/>
      <c r="AG38" s="535"/>
      <c r="AH38" s="535"/>
      <c r="AI38" s="535"/>
      <c r="AJ38" s="535"/>
      <c r="AK38" s="535"/>
      <c r="AL38" s="553"/>
      <c r="AM38" s="547"/>
      <c r="AN38" s="547"/>
      <c r="AO38" s="547"/>
      <c r="AP38" s="547"/>
      <c r="AQ38" s="547"/>
      <c r="AR38" s="547"/>
      <c r="AS38" s="548"/>
      <c r="BG38" s="352"/>
      <c r="BK38" s="352"/>
    </row>
    <row r="39" spans="1:63" s="51" customFormat="1" ht="15" x14ac:dyDescent="0.15">
      <c r="A39" s="72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535"/>
      <c r="AF39" s="535"/>
      <c r="AG39" s="535"/>
      <c r="AH39" s="535"/>
      <c r="AI39" s="535"/>
      <c r="AJ39" s="535"/>
      <c r="AK39" s="535"/>
      <c r="AL39" s="553"/>
      <c r="AM39" s="547"/>
      <c r="AN39" s="547"/>
      <c r="AO39" s="547"/>
      <c r="AP39" s="547"/>
      <c r="AQ39" s="547"/>
      <c r="AR39" s="547"/>
      <c r="AS39" s="548"/>
      <c r="BG39" s="352"/>
      <c r="BK39" s="352"/>
    </row>
    <row r="40" spans="1:63" s="51" customFormat="1" ht="15" x14ac:dyDescent="0.15">
      <c r="A40" s="72"/>
      <c r="B40" s="70"/>
      <c r="C40" s="70"/>
      <c r="D40" s="70" t="s">
        <v>134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5" t="s">
        <v>135</v>
      </c>
      <c r="AE40" s="535" t="str">
        <f>IFERROR(IF(BK3&lt;&gt;BK4,"Fichier verrouillé",VLOOKUP($BG$5,source_salaires!$B$10:$AK$405,source_salaires!$Y$9,FALSE)),0)</f>
        <v>Fichier verrouillé</v>
      </c>
      <c r="AF40" s="535"/>
      <c r="AG40" s="535"/>
      <c r="AH40" s="535"/>
      <c r="AI40" s="535"/>
      <c r="AJ40" s="535"/>
      <c r="AK40" s="535"/>
      <c r="AL40" s="553"/>
      <c r="AM40" s="547"/>
      <c r="AN40" s="547"/>
      <c r="AO40" s="547"/>
      <c r="AP40" s="547"/>
      <c r="AQ40" s="547"/>
      <c r="AR40" s="547"/>
      <c r="AS40" s="548"/>
      <c r="BG40" s="352"/>
      <c r="BK40" s="352"/>
    </row>
    <row r="41" spans="1:63" s="51" customFormat="1" ht="15" x14ac:dyDescent="0.15">
      <c r="A41" s="7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8"/>
      <c r="BG41" s="352"/>
      <c r="BK41" s="352"/>
    </row>
    <row r="42" spans="1:63" s="51" customFormat="1" ht="16" thickBot="1" x14ac:dyDescent="0.2">
      <c r="A42" s="72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4" t="s">
        <v>137</v>
      </c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83"/>
      <c r="AF42" s="83"/>
      <c r="AG42" s="83"/>
      <c r="AH42" s="554">
        <f>SUM(AE32:AK40,AL32)</f>
        <v>0</v>
      </c>
      <c r="AI42" s="554"/>
      <c r="AJ42" s="554"/>
      <c r="AK42" s="554"/>
      <c r="AL42" s="554"/>
      <c r="AM42" s="554"/>
      <c r="AN42" s="554"/>
      <c r="AO42" s="554"/>
      <c r="AP42" s="83"/>
      <c r="AQ42" s="83"/>
      <c r="AR42" s="83"/>
      <c r="AS42" s="84"/>
      <c r="BG42" s="352"/>
      <c r="BK42" s="352"/>
    </row>
    <row r="43" spans="1:63" s="51" customFormat="1" ht="16" thickTop="1" x14ac:dyDescent="0.15">
      <c r="A43" s="72"/>
      <c r="B43" s="70"/>
      <c r="C43" s="70"/>
      <c r="D43" s="70" t="s">
        <v>138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83"/>
      <c r="AF43" s="83"/>
      <c r="AG43" s="83"/>
      <c r="AH43" s="555" t="str">
        <f>IFERROR(IF(BK3&lt;&gt;BK4,"Fichier verrouillé",VLOOKUP($BG$5,source_salaires!$B$10:$AK$405,source_salaires!$AB$9,FALSE)),0)</f>
        <v>Fichier verrouillé</v>
      </c>
      <c r="AI43" s="555"/>
      <c r="AJ43" s="555"/>
      <c r="AK43" s="555"/>
      <c r="AL43" s="555"/>
      <c r="AM43" s="555"/>
      <c r="AN43" s="555"/>
      <c r="AO43" s="555"/>
      <c r="AP43" s="83"/>
      <c r="AQ43" s="83"/>
      <c r="AR43" s="83"/>
      <c r="AS43" s="84"/>
      <c r="BG43" s="352"/>
      <c r="BK43" s="352"/>
    </row>
    <row r="44" spans="1:63" s="51" customFormat="1" ht="16" thickBot="1" x14ac:dyDescent="0.2">
      <c r="A44" s="72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7" t="s">
        <v>139</v>
      </c>
      <c r="AA44" s="70"/>
      <c r="AB44" s="70"/>
      <c r="AC44" s="70"/>
      <c r="AD44" s="70"/>
      <c r="AE44" s="83"/>
      <c r="AF44" s="83"/>
      <c r="AG44" s="83"/>
      <c r="AH44" s="554" t="e">
        <f>AH42-AH43</f>
        <v>#VALUE!</v>
      </c>
      <c r="AI44" s="554"/>
      <c r="AJ44" s="554"/>
      <c r="AK44" s="554"/>
      <c r="AL44" s="554"/>
      <c r="AM44" s="554"/>
      <c r="AN44" s="554"/>
      <c r="AO44" s="554"/>
      <c r="AP44" s="83"/>
      <c r="AQ44" s="83"/>
      <c r="AR44" s="83"/>
      <c r="AS44" s="84"/>
      <c r="BG44" s="352"/>
      <c r="BK44" s="352"/>
    </row>
    <row r="45" spans="1:63" s="51" customFormat="1" ht="16" thickTop="1" x14ac:dyDescent="0.15">
      <c r="A45" s="72"/>
      <c r="B45" s="70"/>
      <c r="C45" s="70"/>
      <c r="D45" s="70" t="s">
        <v>140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83"/>
      <c r="AF45" s="83"/>
      <c r="AG45" s="83"/>
      <c r="AH45" s="555" t="str">
        <f>IFERROR(IF(BK3&lt;&gt;BK4,"Fichier verrouillé",VLOOKUP($BG$5,source_salaires!$B$10:$AK$405,source_salaires!$AC$9,FALSE)),0)</f>
        <v>Fichier verrouillé</v>
      </c>
      <c r="AI45" s="555"/>
      <c r="AJ45" s="555"/>
      <c r="AK45" s="555"/>
      <c r="AL45" s="555"/>
      <c r="AM45" s="555"/>
      <c r="AN45" s="555"/>
      <c r="AO45" s="555"/>
      <c r="AP45" s="83"/>
      <c r="AQ45" s="83"/>
      <c r="AR45" s="83"/>
      <c r="AS45" s="84"/>
      <c r="BG45" s="352"/>
      <c r="BK45" s="352"/>
    </row>
    <row r="46" spans="1:63" s="51" customFormat="1" ht="8.25" customHeight="1" x14ac:dyDescent="0.15">
      <c r="A46" s="7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66"/>
      <c r="AI46" s="66"/>
      <c r="AJ46" s="66"/>
      <c r="AK46" s="66"/>
      <c r="AL46" s="66"/>
      <c r="AM46" s="66"/>
      <c r="AN46" s="66"/>
      <c r="AO46" s="66"/>
      <c r="AP46" s="70"/>
      <c r="AQ46" s="70"/>
      <c r="AR46" s="70"/>
      <c r="AS46" s="76"/>
      <c r="BG46" s="352"/>
      <c r="BK46" s="352"/>
    </row>
    <row r="47" spans="1:63" s="51" customFormat="1" ht="15" x14ac:dyDescent="0.15">
      <c r="A47" s="67"/>
      <c r="B47" s="78" t="s">
        <v>141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9"/>
      <c r="BG47" s="352"/>
      <c r="BK47" s="352"/>
    </row>
    <row r="48" spans="1:63" s="51" customFormat="1" ht="15" x14ac:dyDescent="0.15">
      <c r="BG48" s="352"/>
      <c r="BK48" s="352"/>
    </row>
    <row r="49" spans="1:63" s="51" customFormat="1" ht="36.75" customHeight="1" x14ac:dyDescent="0.15">
      <c r="A49" s="556" t="s">
        <v>145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8"/>
      <c r="AE49" s="559" t="s">
        <v>144</v>
      </c>
      <c r="AF49" s="560"/>
      <c r="AG49" s="560"/>
      <c r="AH49" s="560"/>
      <c r="AI49" s="560"/>
      <c r="AJ49" s="560"/>
      <c r="AK49" s="561"/>
      <c r="AL49" s="559" t="s">
        <v>143</v>
      </c>
      <c r="AM49" s="560"/>
      <c r="AN49" s="560"/>
      <c r="AO49" s="560"/>
      <c r="AP49" s="560"/>
      <c r="AQ49" s="560"/>
      <c r="AR49" s="560"/>
      <c r="AS49" s="561"/>
      <c r="BG49" s="352"/>
      <c r="BK49" s="352"/>
    </row>
    <row r="50" spans="1:63" x14ac:dyDescent="0.15">
      <c r="A50" s="578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80"/>
      <c r="AE50" s="569" t="s">
        <v>206</v>
      </c>
      <c r="AF50" s="570"/>
      <c r="AG50" s="570"/>
      <c r="AH50" s="570"/>
      <c r="AI50" s="570"/>
      <c r="AJ50" s="570"/>
      <c r="AK50" s="571"/>
      <c r="AL50" s="572" t="str">
        <f>IFERROR(IF(BK3&lt;&gt;BK4,"Fichier verrouillé",VLOOKUP($BG$5,source_salaires!$B$10:$AK$405,source_salaires!$AG$9,FALSE)),0)</f>
        <v>Fichier verrouillé</v>
      </c>
      <c r="AM50" s="573"/>
      <c r="AN50" s="573"/>
      <c r="AO50" s="573"/>
      <c r="AP50" s="573"/>
      <c r="AQ50" s="573"/>
      <c r="AR50" s="573"/>
      <c r="AS50" s="574"/>
    </row>
    <row r="51" spans="1:63" x14ac:dyDescent="0.15">
      <c r="A51" s="581"/>
      <c r="B51" s="582"/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3"/>
      <c r="AE51" s="569" t="s">
        <v>207</v>
      </c>
      <c r="AF51" s="570"/>
      <c r="AG51" s="570"/>
      <c r="AH51" s="570"/>
      <c r="AI51" s="570"/>
      <c r="AJ51" s="570"/>
      <c r="AK51" s="571"/>
      <c r="AL51" s="575" t="str">
        <f>IFERROR(IF(BK3&lt;&gt;BK4,"Fichier verrouillé",VLOOKUP($BG$5,source_salaires!$B$10:$AK$405,source_salaires!$AH$9,FALSE)),0)</f>
        <v>Fichier verrouillé</v>
      </c>
      <c r="AM51" s="576"/>
      <c r="AN51" s="576"/>
      <c r="AO51" s="576"/>
      <c r="AP51" s="576"/>
      <c r="AQ51" s="576"/>
      <c r="AR51" s="576"/>
      <c r="AS51" s="577"/>
    </row>
    <row r="52" spans="1:63" x14ac:dyDescent="0.15">
      <c r="A52" s="581"/>
      <c r="B52" s="582"/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  <c r="AA52" s="582"/>
      <c r="AB52" s="582"/>
      <c r="AC52" s="582"/>
      <c r="AD52" s="583"/>
      <c r="AE52" s="569" t="s">
        <v>209</v>
      </c>
      <c r="AF52" s="570"/>
      <c r="AG52" s="570"/>
      <c r="AH52" s="570"/>
      <c r="AI52" s="570"/>
      <c r="AJ52" s="570"/>
      <c r="AK52" s="571"/>
      <c r="AL52" s="575" t="str">
        <f>IFERROR(IF(BK3&lt;&gt;BK4,"Fichier verrouillé",VLOOKUP($BG$5,source_salaires!$B$10:$AK$405,source_salaires!$AI$9,FALSE)),0)</f>
        <v>Fichier verrouillé</v>
      </c>
      <c r="AM52" s="576"/>
      <c r="AN52" s="576"/>
      <c r="AO52" s="576"/>
      <c r="AP52" s="576"/>
      <c r="AQ52" s="576"/>
      <c r="AR52" s="576"/>
      <c r="AS52" s="577"/>
    </row>
    <row r="53" spans="1:63" x14ac:dyDescent="0.15">
      <c r="A53" s="581"/>
      <c r="B53" s="582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3"/>
      <c r="AE53" s="112" t="s">
        <v>208</v>
      </c>
      <c r="AF53" s="113"/>
      <c r="AG53" s="113"/>
      <c r="AH53" s="113"/>
      <c r="AI53" s="113"/>
      <c r="AJ53" s="113"/>
      <c r="AK53" s="114"/>
      <c r="AL53" s="575" t="str">
        <f>IFERROR(IF(BK3&lt;&gt;BK4,"Fichier verrouillé",VLOOKUP($BG$5,source_salaires!$B$10:$AK$405,source_salaires!$AJ$9,FALSE)),0)</f>
        <v>Fichier verrouillé</v>
      </c>
      <c r="AM53" s="576"/>
      <c r="AN53" s="576"/>
      <c r="AO53" s="576"/>
      <c r="AP53" s="576"/>
      <c r="AQ53" s="576"/>
      <c r="AR53" s="576"/>
      <c r="AS53" s="577"/>
    </row>
    <row r="54" spans="1:63" ht="15" x14ac:dyDescent="0.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79" t="s">
        <v>136</v>
      </c>
      <c r="U54" s="61"/>
      <c r="V54" s="61"/>
      <c r="W54" s="61"/>
      <c r="X54" s="61"/>
      <c r="Y54" s="61"/>
      <c r="Z54" s="61"/>
      <c r="AA54" s="61"/>
      <c r="AB54" s="61"/>
      <c r="AC54" s="61"/>
      <c r="AD54" s="62"/>
      <c r="AE54" s="562"/>
      <c r="AF54" s="562"/>
      <c r="AG54" s="562"/>
      <c r="AH54" s="562"/>
      <c r="AI54" s="562"/>
      <c r="AJ54" s="562"/>
      <c r="AK54" s="563"/>
      <c r="AL54" s="564">
        <f>SUM(AL50:AS53)</f>
        <v>0</v>
      </c>
      <c r="AM54" s="565"/>
      <c r="AN54" s="565"/>
      <c r="AO54" s="565"/>
      <c r="AP54" s="565"/>
      <c r="AQ54" s="565"/>
      <c r="AR54" s="565"/>
      <c r="AS54" s="565"/>
    </row>
    <row r="55" spans="1:63" x14ac:dyDescent="0.15">
      <c r="T55" s="58"/>
      <c r="U55" s="58"/>
      <c r="V55" s="58"/>
      <c r="W55" s="58"/>
    </row>
    <row r="56" spans="1:63" ht="15" x14ac:dyDescent="0.15">
      <c r="A56" s="566" t="s">
        <v>146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8"/>
    </row>
    <row r="57" spans="1:63" ht="31.5" customHeight="1" x14ac:dyDescent="0.15">
      <c r="A57" s="80"/>
      <c r="B57" s="81" t="s">
        <v>147</v>
      </c>
      <c r="C57" s="584" t="s">
        <v>160</v>
      </c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5"/>
      <c r="AE57" s="590"/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90"/>
      <c r="AS57" s="590"/>
    </row>
    <row r="58" spans="1:63" ht="31.5" customHeight="1" x14ac:dyDescent="0.15">
      <c r="A58" s="80"/>
      <c r="B58" s="81" t="s">
        <v>148</v>
      </c>
      <c r="C58" s="584" t="s">
        <v>149</v>
      </c>
      <c r="D58" s="584"/>
      <c r="E58" s="584"/>
      <c r="F58" s="584"/>
      <c r="G58" s="584"/>
      <c r="H58" s="584"/>
      <c r="I58" s="584"/>
      <c r="J58" s="584"/>
      <c r="K58" s="584"/>
      <c r="L58" s="584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584"/>
      <c r="AD58" s="82"/>
      <c r="AE58" s="590"/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90"/>
      <c r="AS58" s="590"/>
    </row>
    <row r="59" spans="1:63" ht="31.5" customHeight="1" x14ac:dyDescent="0.15">
      <c r="A59" s="80"/>
      <c r="B59" s="81" t="s">
        <v>150</v>
      </c>
      <c r="C59" s="591" t="s">
        <v>151</v>
      </c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3"/>
      <c r="AE59" s="590"/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90"/>
      <c r="AS59" s="590"/>
    </row>
    <row r="61" spans="1:63" ht="2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6"/>
    </row>
    <row r="62" spans="1:63" x14ac:dyDescent="0.15">
      <c r="A62" s="57"/>
      <c r="B62" s="58" t="s">
        <v>152</v>
      </c>
      <c r="C62" s="58"/>
      <c r="D62" s="58"/>
      <c r="E62" s="58"/>
      <c r="F62" s="58"/>
      <c r="G62" s="58"/>
      <c r="H62" s="58"/>
      <c r="I62" s="589">
        <f>paramètres!B12</f>
        <v>0</v>
      </c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9"/>
    </row>
    <row r="63" spans="1:63" ht="2.25" customHeight="1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9"/>
    </row>
    <row r="64" spans="1:63" x14ac:dyDescent="0.15">
      <c r="A64" s="57"/>
      <c r="B64" s="58" t="s">
        <v>153</v>
      </c>
      <c r="C64" s="58"/>
      <c r="D64" s="58"/>
      <c r="E64" s="58"/>
      <c r="F64" s="58"/>
      <c r="G64" s="343" t="str">
        <f>MID(paramètres!B18,1,1)</f>
        <v/>
      </c>
      <c r="H64" s="344" t="str">
        <f>MID(paramètres!B18,2,1)</f>
        <v/>
      </c>
      <c r="I64" s="344" t="str">
        <f>MID(paramètres!B18,3,1)</f>
        <v/>
      </c>
      <c r="J64" s="344" t="str">
        <f>MID(paramètres!B18,4,1)</f>
        <v/>
      </c>
      <c r="K64" s="344" t="str">
        <f>MID(paramètres!B18,5,1)</f>
        <v/>
      </c>
      <c r="L64" s="345" t="str">
        <f>MID(paramètres!B18,6,1)</f>
        <v/>
      </c>
      <c r="M64" s="346"/>
      <c r="N64" s="344" t="str">
        <f>RIGHT(paramètres!B18,1)</f>
        <v/>
      </c>
      <c r="O64" s="58"/>
      <c r="P64" s="58"/>
      <c r="Q64" s="58"/>
      <c r="R64" s="58"/>
      <c r="S64" s="58"/>
      <c r="T64" s="58"/>
      <c r="U64" s="58"/>
      <c r="V64" s="58"/>
      <c r="W64" s="58"/>
      <c r="X64" s="58" t="s">
        <v>155</v>
      </c>
      <c r="Y64" s="58"/>
      <c r="Z64" s="58"/>
      <c r="AA64" s="589">
        <f>paramètres!B30</f>
        <v>0</v>
      </c>
      <c r="AB64" s="589"/>
      <c r="AC64" s="589"/>
      <c r="AD64" s="589"/>
      <c r="AE64" s="589"/>
      <c r="AF64" s="589"/>
      <c r="AG64" s="589"/>
      <c r="AH64" s="589"/>
      <c r="AI64" s="589"/>
      <c r="AJ64" s="58"/>
      <c r="AK64" s="58"/>
      <c r="AL64" s="58"/>
      <c r="AM64" s="58"/>
      <c r="AN64" s="58"/>
      <c r="AO64" s="58"/>
      <c r="AP64" s="58"/>
      <c r="AQ64" s="58"/>
      <c r="AR64" s="58"/>
      <c r="AS64" s="59"/>
    </row>
    <row r="65" spans="1:45" ht="2.25" customHeight="1" x14ac:dyDescent="0.1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347"/>
      <c r="AB65" s="347"/>
      <c r="AC65" s="347"/>
      <c r="AD65" s="347"/>
      <c r="AE65" s="347"/>
      <c r="AF65" s="347"/>
      <c r="AG65" s="347"/>
      <c r="AH65" s="347"/>
      <c r="AI65" s="347"/>
      <c r="AJ65" s="58"/>
      <c r="AK65" s="58"/>
      <c r="AL65" s="58"/>
      <c r="AM65" s="58"/>
      <c r="AN65" s="58"/>
      <c r="AO65" s="58"/>
      <c r="AP65" s="58"/>
      <c r="AQ65" s="58"/>
      <c r="AR65" s="58"/>
      <c r="AS65" s="59"/>
    </row>
    <row r="66" spans="1:45" x14ac:dyDescent="0.15">
      <c r="A66" s="57"/>
      <c r="B66" s="58" t="s">
        <v>157</v>
      </c>
      <c r="C66" s="58"/>
      <c r="D66" s="58"/>
      <c r="E66" s="58"/>
      <c r="F66" s="58"/>
      <c r="G66" s="588">
        <f>paramètres!B26</f>
        <v>0</v>
      </c>
      <c r="H66" s="588"/>
      <c r="I66" s="588"/>
      <c r="J66" s="346"/>
      <c r="K66" s="346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 t="s">
        <v>15</v>
      </c>
      <c r="Y66" s="58"/>
      <c r="Z66" s="58"/>
      <c r="AA66" s="589">
        <f>paramètres!B28</f>
        <v>0</v>
      </c>
      <c r="AB66" s="589"/>
      <c r="AC66" s="589"/>
      <c r="AD66" s="589"/>
      <c r="AE66" s="589"/>
      <c r="AF66" s="589"/>
      <c r="AG66" s="589"/>
      <c r="AH66" s="589"/>
      <c r="AI66" s="589"/>
      <c r="AJ66" s="58"/>
      <c r="AK66" s="58"/>
      <c r="AL66" s="58"/>
      <c r="AM66" s="58"/>
      <c r="AN66" s="58"/>
      <c r="AO66" s="58"/>
      <c r="AP66" s="58"/>
      <c r="AQ66" s="58"/>
      <c r="AR66" s="58"/>
      <c r="AS66" s="59"/>
    </row>
    <row r="67" spans="1:45" ht="2.25" customHeight="1" x14ac:dyDescent="0.15">
      <c r="A67" s="57"/>
      <c r="B67" s="58"/>
      <c r="C67" s="58"/>
      <c r="D67" s="58"/>
      <c r="E67" s="58"/>
      <c r="F67" s="58"/>
      <c r="G67" s="346"/>
      <c r="H67" s="346"/>
      <c r="I67" s="346"/>
      <c r="J67" s="346"/>
      <c r="K67" s="346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347"/>
      <c r="AB67" s="347"/>
      <c r="AC67" s="347"/>
      <c r="AD67" s="347"/>
      <c r="AE67" s="347"/>
      <c r="AF67" s="347"/>
      <c r="AG67" s="347"/>
      <c r="AH67" s="347"/>
      <c r="AI67" s="347"/>
      <c r="AJ67" s="58"/>
      <c r="AK67" s="58"/>
      <c r="AL67" s="58"/>
      <c r="AM67" s="58"/>
      <c r="AN67" s="58"/>
      <c r="AO67" s="58"/>
      <c r="AP67" s="58"/>
      <c r="AQ67" s="58"/>
      <c r="AR67" s="58"/>
      <c r="AS67" s="59"/>
    </row>
    <row r="68" spans="1:45" x14ac:dyDescent="0.15">
      <c r="A68" s="57"/>
      <c r="B68" s="58" t="s">
        <v>154</v>
      </c>
      <c r="C68" s="58"/>
      <c r="D68" s="58"/>
      <c r="E68" s="58"/>
      <c r="F68" s="58"/>
      <c r="G68" s="588">
        <f>paramètres!B32</f>
        <v>0</v>
      </c>
      <c r="H68" s="588"/>
      <c r="I68" s="588"/>
      <c r="J68" s="588"/>
      <c r="K68" s="58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 t="s">
        <v>156</v>
      </c>
      <c r="Y68" s="58"/>
      <c r="Z68" s="58"/>
      <c r="AA68" s="589">
        <f>paramètres!B34</f>
        <v>0</v>
      </c>
      <c r="AB68" s="589"/>
      <c r="AC68" s="589"/>
      <c r="AD68" s="589"/>
      <c r="AE68" s="589"/>
      <c r="AF68" s="589"/>
      <c r="AG68" s="589"/>
      <c r="AH68" s="589"/>
      <c r="AI68" s="589"/>
      <c r="AJ68" s="58"/>
      <c r="AK68" s="58"/>
      <c r="AL68" s="58"/>
      <c r="AM68" s="58"/>
      <c r="AN68" s="58"/>
      <c r="AO68" s="58"/>
      <c r="AP68" s="58"/>
      <c r="AQ68" s="58"/>
      <c r="AR68" s="58"/>
      <c r="AS68" s="59"/>
    </row>
    <row r="69" spans="1:45" ht="2.25" customHeight="1" x14ac:dyDescent="0.1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2"/>
    </row>
    <row r="70" spans="1:45" ht="2.25" customHeight="1" x14ac:dyDescent="0.15"/>
    <row r="71" spans="1:45" x14ac:dyDescent="0.15">
      <c r="V71" s="2" t="s">
        <v>174</v>
      </c>
      <c r="X71" s="586">
        <f>paramètres!B28</f>
        <v>0</v>
      </c>
      <c r="Y71" s="586"/>
      <c r="Z71" s="586"/>
      <c r="AA71" s="586"/>
      <c r="AB71" s="586"/>
      <c r="AC71" s="586"/>
      <c r="AE71" s="2" t="s">
        <v>175</v>
      </c>
      <c r="AF71" s="587" t="str">
        <f>IF(paramètres!B22&lt;&gt;"",paramètres!B22,"")</f>
        <v/>
      </c>
      <c r="AG71" s="587"/>
      <c r="AH71" s="587"/>
      <c r="AI71" s="587"/>
      <c r="AJ71" s="587"/>
      <c r="AK71" s="587"/>
    </row>
    <row r="73" spans="1:45" ht="15" x14ac:dyDescent="0.15">
      <c r="AC73" s="51" t="s">
        <v>158</v>
      </c>
    </row>
  </sheetData>
  <mergeCells count="90">
    <mergeCell ref="C57:AD57"/>
    <mergeCell ref="X71:AC71"/>
    <mergeCell ref="AF71:AK71"/>
    <mergeCell ref="G66:I66"/>
    <mergeCell ref="AA66:AI66"/>
    <mergeCell ref="G68:K68"/>
    <mergeCell ref="AE58:AS58"/>
    <mergeCell ref="C59:AD59"/>
    <mergeCell ref="AE59:AS59"/>
    <mergeCell ref="I62:AE62"/>
    <mergeCell ref="AA64:AI64"/>
    <mergeCell ref="C58:AC58"/>
    <mergeCell ref="AE57:AS57"/>
    <mergeCell ref="AA68:AI68"/>
    <mergeCell ref="AE54:AK54"/>
    <mergeCell ref="AL54:AS54"/>
    <mergeCell ref="A56:AS56"/>
    <mergeCell ref="AE50:AK50"/>
    <mergeCell ref="AL50:AS50"/>
    <mergeCell ref="AE51:AK51"/>
    <mergeCell ref="AL51:AS51"/>
    <mergeCell ref="AE52:AK52"/>
    <mergeCell ref="AL52:AS52"/>
    <mergeCell ref="A50:AD50"/>
    <mergeCell ref="A51:AD51"/>
    <mergeCell ref="A52:AD52"/>
    <mergeCell ref="A53:AD53"/>
    <mergeCell ref="AL53:AS53"/>
    <mergeCell ref="AH42:AO42"/>
    <mergeCell ref="AH43:AO43"/>
    <mergeCell ref="AH44:AO44"/>
    <mergeCell ref="AH45:AO45"/>
    <mergeCell ref="A49:AD49"/>
    <mergeCell ref="AE49:AK49"/>
    <mergeCell ref="AL49:AS49"/>
    <mergeCell ref="AL41:AS41"/>
    <mergeCell ref="AE33:AK33"/>
    <mergeCell ref="AL33:AS33"/>
    <mergeCell ref="R34:S34"/>
    <mergeCell ref="AE34:AK34"/>
    <mergeCell ref="AL34:AS40"/>
    <mergeCell ref="R35:S35"/>
    <mergeCell ref="AE35:AK35"/>
    <mergeCell ref="R36:S36"/>
    <mergeCell ref="AE36:AK36"/>
    <mergeCell ref="R37:S37"/>
    <mergeCell ref="AE37:AK37"/>
    <mergeCell ref="AE38:AK38"/>
    <mergeCell ref="AE39:AK39"/>
    <mergeCell ref="AE40:AK40"/>
    <mergeCell ref="AE41:AK41"/>
    <mergeCell ref="AE27:AK30"/>
    <mergeCell ref="AL27:AS30"/>
    <mergeCell ref="AE31:AK31"/>
    <mergeCell ref="AL31:AS31"/>
    <mergeCell ref="AE32:AK32"/>
    <mergeCell ref="AL32:AS32"/>
    <mergeCell ref="A23:U23"/>
    <mergeCell ref="AE23:AS23"/>
    <mergeCell ref="AE24:AK24"/>
    <mergeCell ref="AL24:AS24"/>
    <mergeCell ref="AE25:AK26"/>
    <mergeCell ref="AL25:AS26"/>
    <mergeCell ref="H18:M18"/>
    <mergeCell ref="S18:T18"/>
    <mergeCell ref="AC18:AR18"/>
    <mergeCell ref="X20:AB20"/>
    <mergeCell ref="AD20:AH20"/>
    <mergeCell ref="AK20:AR20"/>
    <mergeCell ref="H14:T14"/>
    <mergeCell ref="AC14:AR14"/>
    <mergeCell ref="D16:G16"/>
    <mergeCell ref="I16:J16"/>
    <mergeCell ref="N16:T16"/>
    <mergeCell ref="AC16:AR16"/>
    <mergeCell ref="A5:M5"/>
    <mergeCell ref="A6:M6"/>
    <mergeCell ref="Z6:AA6"/>
    <mergeCell ref="A7:M7"/>
    <mergeCell ref="AC12:AR12"/>
    <mergeCell ref="A1:M1"/>
    <mergeCell ref="A2:M2"/>
    <mergeCell ref="U2:AS2"/>
    <mergeCell ref="A3:M3"/>
    <mergeCell ref="U3:AS3"/>
    <mergeCell ref="BG3:BG4"/>
    <mergeCell ref="BE3:BE4"/>
    <mergeCell ref="BF3:BF4"/>
    <mergeCell ref="A4:M4"/>
    <mergeCell ref="U4:AS4"/>
  </mergeCells>
  <conditionalFormatting sqref="D16:G16 I16:J16 N16:T16 M10:R10 T10 AA68">
    <cfRule type="containsBlanks" dxfId="497" priority="18">
      <formula>LEN(TRIM(D10))=0</formula>
    </cfRule>
  </conditionalFormatting>
  <conditionalFormatting sqref="H18:M18 S18:T18">
    <cfRule type="containsBlanks" dxfId="496" priority="17">
      <formula>LEN(TRIM(H18))=0</formula>
    </cfRule>
  </conditionalFormatting>
  <conditionalFormatting sqref="J20:K20">
    <cfRule type="containsBlanks" dxfId="495" priority="15">
      <formula>LEN(TRIM(J20))=0</formula>
    </cfRule>
  </conditionalFormatting>
  <conditionalFormatting sqref="G12">
    <cfRule type="containsBlanks" dxfId="494" priority="16">
      <formula>LEN(TRIM(G12))=0</formula>
    </cfRule>
  </conditionalFormatting>
  <conditionalFormatting sqref="M20:N20">
    <cfRule type="containsBlanks" dxfId="493" priority="14">
      <formula>LEN(TRIM(M20))=0</formula>
    </cfRule>
  </conditionalFormatting>
  <conditionalFormatting sqref="AI10:AN10">
    <cfRule type="containsBlanks" dxfId="492" priority="13">
      <formula>LEN(TRIM(AI10))=0</formula>
    </cfRule>
  </conditionalFormatting>
  <conditionalFormatting sqref="X20:AB20">
    <cfRule type="containsBlanks" dxfId="491" priority="12">
      <formula>LEN(TRIM(X20))=0</formula>
    </cfRule>
  </conditionalFormatting>
  <conditionalFormatting sqref="AD20">
    <cfRule type="containsBlanks" dxfId="490" priority="11">
      <formula>LEN(TRIM(AD20))=0</formula>
    </cfRule>
  </conditionalFormatting>
  <conditionalFormatting sqref="AK20:AR20">
    <cfRule type="containsBlanks" dxfId="489" priority="10">
      <formula>LEN(TRIM(AK20))=0</formula>
    </cfRule>
  </conditionalFormatting>
  <conditionalFormatting sqref="AC12:AR12 AC14:AR14 AC18:AR18 AC16:AR16">
    <cfRule type="containsBlanks" dxfId="488" priority="9">
      <formula>LEN(TRIM(AC12))=0</formula>
    </cfRule>
  </conditionalFormatting>
  <conditionalFormatting sqref="H14:T14">
    <cfRule type="containsBlanks" dxfId="487" priority="8">
      <formula>LEN(TRIM(H14))=0</formula>
    </cfRule>
  </conditionalFormatting>
  <conditionalFormatting sqref="AP10">
    <cfRule type="containsBlanks" dxfId="486" priority="7">
      <formula>LEN(TRIM(AP10))=0</formula>
    </cfRule>
  </conditionalFormatting>
  <conditionalFormatting sqref="G64:L64">
    <cfRule type="containsBlanks" dxfId="485" priority="6">
      <formula>LEN(TRIM(G64))=0</formula>
    </cfRule>
  </conditionalFormatting>
  <conditionalFormatting sqref="N64">
    <cfRule type="containsBlanks" dxfId="484" priority="5">
      <formula>LEN(TRIM(N64))=0</formula>
    </cfRule>
  </conditionalFormatting>
  <conditionalFormatting sqref="G66:I66 G68:K68">
    <cfRule type="containsBlanks" dxfId="483" priority="4">
      <formula>LEN(TRIM(G66))=0</formula>
    </cfRule>
  </conditionalFormatting>
  <conditionalFormatting sqref="I62:AE62">
    <cfRule type="containsBlanks" dxfId="482" priority="3">
      <formula>LEN(TRIM(I62))=0</formula>
    </cfRule>
  </conditionalFormatting>
  <conditionalFormatting sqref="AA64:AI64 AA66:AI66">
    <cfRule type="containsBlanks" dxfId="481" priority="2">
      <formula>LEN(TRIM(AA64))=0</formula>
    </cfRule>
  </conditionalFormatting>
  <conditionalFormatting sqref="Z6:AA6">
    <cfRule type="containsBlanks" dxfId="480" priority="1">
      <formula>LEN(TRIM(Z6))=0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84" orientation="portrait" r:id="rId1"/>
  <headerFooter>
    <oddHeader>&amp;R&amp;"Geneva,Gras"&amp;12ID19</oddHeader>
    <oddFooter>&amp;L_____________________________
(1) Célibataire, marié, veuf, divorcé.
(2) Inclure la période des congés.&amp;R
Mis au format Excel par : www.impots-et-taxes.com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0070C0"/>
    <pageSetUpPr fitToPage="1"/>
  </sheetPr>
  <dimension ref="A1:AL39"/>
  <sheetViews>
    <sheetView showGridLines="0" showZeros="0" zoomScale="70" zoomScaleNormal="70" workbookViewId="0">
      <selection activeCell="AK49" sqref="AK49"/>
    </sheetView>
  </sheetViews>
  <sheetFormatPr baseColWidth="10" defaultColWidth="11.5" defaultRowHeight="12" x14ac:dyDescent="0.15"/>
  <cols>
    <col min="1" max="1" width="11.5" style="5"/>
    <col min="2" max="3" width="5" style="5" customWidth="1"/>
    <col min="4" max="4" width="14.83203125" style="5" customWidth="1"/>
    <col min="5" max="8" width="7.5" style="5" customWidth="1"/>
    <col min="9" max="9" width="5.33203125" style="5" customWidth="1"/>
    <col min="10" max="10" width="11.83203125" style="5" customWidth="1"/>
    <col min="11" max="13" width="5.5" style="5" customWidth="1"/>
    <col min="14" max="17" width="4.1640625" style="5" customWidth="1"/>
    <col min="18" max="21" width="4.6640625" style="5" customWidth="1"/>
    <col min="22" max="25" width="16.5" style="5" customWidth="1"/>
    <col min="26" max="26" width="2.1640625" style="5" customWidth="1"/>
    <col min="27" max="28" width="13.1640625" style="5" customWidth="1"/>
    <col min="29" max="30" width="20" style="5" customWidth="1"/>
    <col min="31" max="31" width="14.1640625" style="5" customWidth="1"/>
    <col min="32" max="32" width="4.1640625" style="5" customWidth="1"/>
    <col min="33" max="33" width="1.83203125" style="5" customWidth="1"/>
    <col min="34" max="36" width="11.5" style="5"/>
    <col min="37" max="37" width="35.6640625" style="5" bestFit="1" customWidth="1"/>
    <col min="38" max="38" width="34.5" style="5" customWidth="1"/>
    <col min="39" max="16384" width="11.5" style="5"/>
  </cols>
  <sheetData>
    <row r="1" spans="1:38" s="301" customFormat="1" ht="22.5" customHeight="1" x14ac:dyDescent="0.2">
      <c r="B1" s="655" t="s">
        <v>28</v>
      </c>
      <c r="C1" s="655"/>
      <c r="D1" s="655"/>
      <c r="E1" s="655"/>
      <c r="F1" s="655"/>
      <c r="G1" s="655"/>
      <c r="H1" s="655"/>
      <c r="I1" s="655"/>
      <c r="J1" s="655"/>
      <c r="K1" s="655"/>
      <c r="AD1" s="302"/>
      <c r="AF1" s="270"/>
    </row>
    <row r="2" spans="1:38" s="303" customFormat="1" ht="31.5" customHeight="1" x14ac:dyDescent="0.15">
      <c r="B2" s="654" t="s">
        <v>104</v>
      </c>
      <c r="C2" s="654"/>
      <c r="D2" s="654"/>
      <c r="E2" s="654"/>
      <c r="F2" s="654"/>
      <c r="G2" s="654"/>
      <c r="H2" s="654"/>
      <c r="I2" s="654"/>
      <c r="J2" s="654"/>
      <c r="K2" s="654"/>
      <c r="L2" s="270"/>
      <c r="M2" s="270"/>
      <c r="N2" s="334" t="s">
        <v>345</v>
      </c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G2" s="270"/>
      <c r="AH2" s="270"/>
    </row>
    <row r="3" spans="1:38" s="303" customFormat="1" ht="31.5" customHeight="1" x14ac:dyDescent="0.15">
      <c r="B3" s="654" t="s">
        <v>159</v>
      </c>
      <c r="C3" s="654"/>
      <c r="D3" s="654"/>
      <c r="E3" s="654"/>
      <c r="F3" s="654"/>
      <c r="G3" s="654"/>
      <c r="H3" s="654"/>
      <c r="I3" s="654"/>
      <c r="J3" s="654"/>
      <c r="K3" s="654"/>
      <c r="L3" s="270"/>
      <c r="M3" s="270"/>
      <c r="N3" s="282" t="s">
        <v>252</v>
      </c>
      <c r="P3" s="270"/>
      <c r="Q3" s="270"/>
      <c r="R3" s="271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G3" s="270"/>
      <c r="AH3" s="270"/>
      <c r="AK3" s="335" t="s">
        <v>245</v>
      </c>
      <c r="AL3" s="336"/>
    </row>
    <row r="4" spans="1:38" s="303" customFormat="1" ht="24" customHeight="1" x14ac:dyDescent="0.15">
      <c r="B4" s="656" t="s">
        <v>218</v>
      </c>
      <c r="C4" s="656"/>
      <c r="D4" s="656"/>
      <c r="E4" s="656"/>
      <c r="F4" s="656"/>
      <c r="G4" s="656"/>
      <c r="H4" s="656"/>
      <c r="I4" s="656"/>
      <c r="J4" s="656"/>
      <c r="K4" s="656"/>
      <c r="L4" s="270"/>
      <c r="M4" s="270"/>
      <c r="N4" s="270"/>
      <c r="O4" s="270"/>
      <c r="P4" s="270"/>
      <c r="Q4" s="270"/>
      <c r="R4" s="270"/>
      <c r="S4" s="270"/>
      <c r="T4" s="270"/>
      <c r="U4" s="304" t="s">
        <v>30</v>
      </c>
      <c r="V4" s="305"/>
      <c r="W4" s="275">
        <f>'ID21-P1'!U3</f>
        <v>0</v>
      </c>
      <c r="X4" s="304" t="s">
        <v>221</v>
      </c>
      <c r="Y4" s="284"/>
      <c r="AA4" s="304"/>
      <c r="AB4" s="304"/>
      <c r="AC4" s="304"/>
      <c r="AD4" s="305"/>
      <c r="AE4" s="270"/>
      <c r="AF4" s="270"/>
      <c r="AG4" s="270"/>
      <c r="AH4" s="270"/>
      <c r="AK4" s="332" t="s">
        <v>254</v>
      </c>
      <c r="AL4" s="337">
        <f>AB36+O36</f>
        <v>0</v>
      </c>
    </row>
    <row r="5" spans="1:38" s="303" customFormat="1" ht="24" customHeight="1" x14ac:dyDescent="0.15">
      <c r="B5" s="737" t="s">
        <v>33</v>
      </c>
      <c r="C5" s="737"/>
      <c r="D5" s="737"/>
      <c r="E5" s="737"/>
      <c r="F5" s="737"/>
      <c r="G5" s="737"/>
      <c r="H5" s="737"/>
      <c r="I5" s="737"/>
      <c r="J5" s="737"/>
      <c r="K5" s="737"/>
      <c r="L5" s="270"/>
      <c r="M5" s="270"/>
      <c r="O5" s="280"/>
      <c r="P5" s="443"/>
      <c r="Q5" s="270"/>
      <c r="R5" s="270"/>
      <c r="S5" s="270"/>
      <c r="T5" s="279"/>
      <c r="W5" s="282" t="s">
        <v>170</v>
      </c>
      <c r="Y5" s="283"/>
      <c r="Z5" s="284"/>
      <c r="AA5" s="285"/>
      <c r="AB5" s="285"/>
      <c r="AC5" s="270"/>
      <c r="AD5" s="270"/>
      <c r="AE5" s="286"/>
      <c r="AF5" s="270"/>
      <c r="AG5" s="270"/>
      <c r="AK5" s="333" t="s">
        <v>253</v>
      </c>
      <c r="AL5" s="338">
        <f>(J36+Y36)*9.5%</f>
        <v>0</v>
      </c>
    </row>
    <row r="6" spans="1:38" s="301" customFormat="1" ht="18" customHeight="1" x14ac:dyDescent="0.15">
      <c r="B6" s="642" t="s">
        <v>34</v>
      </c>
      <c r="C6" s="642"/>
      <c r="D6" s="642"/>
      <c r="E6" s="642"/>
      <c r="F6" s="642"/>
      <c r="G6" s="642"/>
      <c r="H6" s="642"/>
      <c r="I6" s="642"/>
      <c r="J6" s="642"/>
      <c r="K6" s="642"/>
      <c r="L6" s="277"/>
      <c r="M6" s="277"/>
      <c r="O6" s="277"/>
      <c r="P6" s="287"/>
      <c r="Q6" s="277"/>
      <c r="R6" s="277"/>
      <c r="S6" s="277"/>
      <c r="T6" s="277"/>
      <c r="U6" s="277"/>
      <c r="V6" s="277"/>
      <c r="W6" s="288"/>
      <c r="X6" s="283"/>
      <c r="Y6" s="288"/>
      <c r="Z6" s="288"/>
      <c r="AA6" s="288"/>
      <c r="AB6" s="288"/>
      <c r="AC6" s="277"/>
      <c r="AD6" s="277"/>
      <c r="AE6" s="288"/>
      <c r="AF6" s="277"/>
      <c r="AG6" s="277"/>
      <c r="AK6" s="339" t="s">
        <v>248</v>
      </c>
      <c r="AL6" s="340">
        <f>AL4-AL5</f>
        <v>0</v>
      </c>
    </row>
    <row r="7" spans="1:38" s="301" customFormat="1" ht="23.25" customHeight="1" x14ac:dyDescent="0.15">
      <c r="B7" s="289"/>
      <c r="C7" s="642"/>
      <c r="D7" s="642"/>
      <c r="E7" s="642"/>
      <c r="F7" s="642"/>
      <c r="G7" s="642"/>
      <c r="H7" s="642"/>
      <c r="I7" s="642"/>
      <c r="J7" s="277"/>
      <c r="K7" s="290"/>
      <c r="L7" s="290" t="s">
        <v>35</v>
      </c>
      <c r="M7" s="277"/>
      <c r="N7" s="287"/>
      <c r="O7" s="277"/>
      <c r="P7" s="277"/>
      <c r="Q7" s="277"/>
      <c r="R7" s="277"/>
      <c r="S7" s="277"/>
      <c r="T7" s="277"/>
      <c r="W7" s="288"/>
      <c r="X7" s="291">
        <f>paramètres!B12</f>
        <v>0</v>
      </c>
      <c r="Y7" s="288"/>
      <c r="Z7" s="288"/>
      <c r="AA7" s="288"/>
      <c r="AB7" s="288"/>
      <c r="AC7" s="277"/>
      <c r="AD7" s="277"/>
      <c r="AE7" s="288"/>
      <c r="AF7" s="277"/>
      <c r="AG7" s="277"/>
      <c r="AK7" s="341"/>
      <c r="AL7" s="342" t="str">
        <f>IF(AL6&lt;&gt;0,"Vérifiez vos données !!!","Ok")</f>
        <v>Ok</v>
      </c>
    </row>
    <row r="8" spans="1:38" s="301" customFormat="1" ht="18" customHeight="1" x14ac:dyDescent="0.2">
      <c r="B8" s="312"/>
      <c r="C8" s="312"/>
      <c r="D8" s="313"/>
      <c r="E8" s="313"/>
      <c r="F8" s="313"/>
      <c r="G8" s="313"/>
      <c r="H8" s="313"/>
      <c r="I8" s="313"/>
      <c r="J8" s="314"/>
      <c r="L8" s="290" t="s">
        <v>20</v>
      </c>
      <c r="M8" s="270"/>
      <c r="N8" s="292" t="str">
        <f>'ID21-P1'!L7</f>
        <v/>
      </c>
      <c r="O8" s="292" t="str">
        <f>'ID21-P1'!M7</f>
        <v/>
      </c>
      <c r="P8" s="292" t="str">
        <f>'ID21-P1'!N7</f>
        <v/>
      </c>
      <c r="Q8" s="292" t="str">
        <f>'ID21-P1'!O7</f>
        <v/>
      </c>
      <c r="R8" s="292" t="str">
        <f>'ID21-P1'!P7</f>
        <v/>
      </c>
      <c r="S8" s="292" t="str">
        <f>'ID21-P1'!Q7</f>
        <v/>
      </c>
      <c r="T8" s="315"/>
      <c r="U8" s="316" t="str">
        <f>'ID21-P1'!S7</f>
        <v/>
      </c>
      <c r="W8" s="283"/>
      <c r="X8" s="288"/>
      <c r="Y8" s="288"/>
      <c r="Z8" s="288"/>
      <c r="AA8" s="288"/>
      <c r="AB8" s="288"/>
      <c r="AC8" s="277"/>
      <c r="AD8" s="277"/>
      <c r="AE8" s="288"/>
      <c r="AF8" s="277"/>
      <c r="AG8" s="277"/>
    </row>
    <row r="9" spans="1:38" s="301" customFormat="1" ht="18" customHeight="1" x14ac:dyDescent="0.15">
      <c r="B9" s="319"/>
      <c r="C9" s="319"/>
      <c r="D9" s="313"/>
      <c r="E9" s="313"/>
      <c r="F9" s="313"/>
      <c r="G9" s="313"/>
      <c r="H9" s="313"/>
      <c r="I9" s="313"/>
      <c r="J9" s="320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88"/>
      <c r="X9" s="295"/>
      <c r="Y9" s="286"/>
      <c r="Z9" s="295"/>
      <c r="AA9" s="286"/>
      <c r="AB9" s="286"/>
      <c r="AC9" s="277"/>
      <c r="AD9" s="277"/>
      <c r="AE9" s="288"/>
      <c r="AF9" s="277"/>
      <c r="AG9" s="277"/>
    </row>
    <row r="10" spans="1:38" s="301" customFormat="1" ht="18" customHeight="1" x14ac:dyDescent="0.15">
      <c r="B10" s="319"/>
      <c r="C10" s="319"/>
      <c r="D10" s="313"/>
      <c r="E10" s="313"/>
      <c r="F10" s="313"/>
      <c r="G10" s="313"/>
      <c r="H10" s="313"/>
      <c r="I10" s="313"/>
      <c r="J10" s="320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88"/>
      <c r="X10" s="295"/>
      <c r="Y10" s="286"/>
      <c r="Z10" s="295"/>
      <c r="AA10" s="286"/>
      <c r="AB10" s="286"/>
      <c r="AC10" s="277"/>
      <c r="AD10" s="277"/>
      <c r="AE10" s="288"/>
      <c r="AF10" s="277"/>
      <c r="AG10" s="277"/>
    </row>
    <row r="11" spans="1:38" s="301" customFormat="1" ht="18" customHeight="1" x14ac:dyDescent="0.2">
      <c r="B11" s="319"/>
      <c r="C11" s="319"/>
      <c r="D11" s="323"/>
      <c r="E11" s="323"/>
      <c r="F11" s="323"/>
      <c r="G11" s="313"/>
      <c r="H11" s="313"/>
      <c r="I11" s="313"/>
      <c r="J11" s="320"/>
      <c r="L11" s="299"/>
      <c r="M11" s="277"/>
      <c r="N11" s="277"/>
      <c r="O11" s="277"/>
      <c r="P11" s="277"/>
      <c r="Q11" s="277"/>
      <c r="R11" s="277"/>
      <c r="S11" s="277"/>
      <c r="T11" s="277"/>
      <c r="U11" s="277"/>
      <c r="V11" s="300" t="s">
        <v>295</v>
      </c>
      <c r="W11" s="800" t="s">
        <v>346</v>
      </c>
      <c r="X11" s="659"/>
      <c r="Y11" s="373" t="str">
        <f>paramètres!$B$20+1&amp;"."</f>
        <v>1.</v>
      </c>
      <c r="Z11" s="295"/>
      <c r="AA11" s="286"/>
      <c r="AB11" s="286"/>
      <c r="AC11" s="277"/>
      <c r="AE11" s="288"/>
      <c r="AF11" s="277"/>
      <c r="AG11" s="277"/>
    </row>
    <row r="12" spans="1:38" s="301" customFormat="1" ht="18" customHeight="1" x14ac:dyDescent="0.15">
      <c r="K12" s="325"/>
      <c r="L12" s="325"/>
    </row>
    <row r="13" spans="1:38" s="215" customFormat="1" ht="9" customHeight="1" x14ac:dyDescent="0.15">
      <c r="B13" s="217"/>
      <c r="C13" s="218"/>
      <c r="D13" s="218"/>
      <c r="E13" s="218"/>
      <c r="F13" s="218"/>
      <c r="G13" s="216"/>
      <c r="H13" s="216"/>
      <c r="I13" s="219"/>
      <c r="J13" s="218"/>
      <c r="K13" s="218"/>
      <c r="L13" s="218"/>
      <c r="M13" s="216"/>
      <c r="N13" s="216"/>
      <c r="O13" s="216"/>
      <c r="P13" s="216"/>
      <c r="Q13" s="216"/>
      <c r="R13" s="216"/>
      <c r="S13" s="216"/>
      <c r="T13" s="216"/>
      <c r="U13" s="216"/>
    </row>
    <row r="14" spans="1:38" s="216" customFormat="1" ht="13.5" customHeight="1" thickBot="1" x14ac:dyDescent="0.2">
      <c r="B14" s="773"/>
      <c r="C14" s="773"/>
      <c r="D14" s="773"/>
      <c r="E14" s="773"/>
      <c r="F14" s="773"/>
      <c r="G14" s="772"/>
      <c r="H14" s="772"/>
      <c r="I14" s="772"/>
      <c r="J14" s="772"/>
      <c r="K14" s="772"/>
      <c r="L14" s="772"/>
      <c r="M14" s="772"/>
      <c r="N14" s="772"/>
      <c r="O14" s="772"/>
      <c r="P14" s="772"/>
      <c r="Q14" s="772"/>
      <c r="R14" s="772"/>
      <c r="S14" s="772"/>
      <c r="T14" s="220"/>
      <c r="U14" s="220"/>
      <c r="V14" s="220"/>
      <c r="W14" s="220"/>
      <c r="X14" s="220"/>
      <c r="Y14" s="221"/>
      <c r="AA14" s="222"/>
      <c r="AB14" s="222"/>
      <c r="AC14" s="222"/>
      <c r="AD14" s="222"/>
    </row>
    <row r="15" spans="1:38" s="225" customFormat="1" ht="54.75" customHeight="1" x14ac:dyDescent="0.15">
      <c r="B15" s="783" t="s">
        <v>242</v>
      </c>
      <c r="C15" s="781"/>
      <c r="D15" s="781"/>
      <c r="E15" s="781"/>
      <c r="F15" s="782"/>
      <c r="G15" s="778" t="s">
        <v>241</v>
      </c>
      <c r="H15" s="778"/>
      <c r="I15" s="778"/>
      <c r="J15" s="778" t="s">
        <v>239</v>
      </c>
      <c r="K15" s="778"/>
      <c r="L15" s="778"/>
      <c r="M15" s="778"/>
      <c r="N15" s="778"/>
      <c r="O15" s="778" t="s">
        <v>240</v>
      </c>
      <c r="P15" s="778"/>
      <c r="Q15" s="778"/>
      <c r="R15" s="778"/>
      <c r="S15" s="779"/>
      <c r="T15" s="221"/>
      <c r="U15" s="784" t="s">
        <v>242</v>
      </c>
      <c r="V15" s="778"/>
      <c r="W15" s="778"/>
      <c r="X15" s="444" t="s">
        <v>241</v>
      </c>
      <c r="Y15" s="778" t="s">
        <v>239</v>
      </c>
      <c r="Z15" s="778"/>
      <c r="AA15" s="778"/>
      <c r="AB15" s="778" t="s">
        <v>240</v>
      </c>
      <c r="AC15" s="779"/>
      <c r="AD15" s="224"/>
    </row>
    <row r="16" spans="1:38" s="133" customFormat="1" ht="27" customHeight="1" x14ac:dyDescent="0.15">
      <c r="A16" s="391" t="s">
        <v>367</v>
      </c>
      <c r="B16" s="801">
        <f>+IFERROR(VLOOKUP(A16,source_honoraires!$C$10:$V$351,source_honoraires!$F$8,FALSE),0)</f>
        <v>0</v>
      </c>
      <c r="C16" s="802"/>
      <c r="D16" s="802"/>
      <c r="E16" s="802"/>
      <c r="F16" s="803"/>
      <c r="G16" s="804">
        <f>+IFERROR(VLOOKUP(A16,source_honoraires!$C$10:$V$351,source_honoraires!$E$8,FALSE),0)</f>
        <v>0</v>
      </c>
      <c r="H16" s="804"/>
      <c r="I16" s="804"/>
      <c r="J16" s="747">
        <f>+IFERROR(VLOOKUP(A16,source_honoraires!$C$10:$V$351,source_honoraires!$T$8,FALSE),0)</f>
        <v>0</v>
      </c>
      <c r="K16" s="747"/>
      <c r="L16" s="747"/>
      <c r="M16" s="747"/>
      <c r="N16" s="747"/>
      <c r="O16" s="747">
        <f>+IFERROR(VLOOKUP(A16,source_honoraires!$C$10:$V$351,source_honoraires!$V$8,FALSE),0)</f>
        <v>0</v>
      </c>
      <c r="P16" s="747"/>
      <c r="Q16" s="747"/>
      <c r="R16" s="747"/>
      <c r="S16" s="748"/>
      <c r="T16" s="391" t="s">
        <v>387</v>
      </c>
      <c r="U16" s="752">
        <f>IFERROR(VLOOKUP(T16,source_honoraires!$C$10:$V$351,source_honoraires!$F$8,FALSE),0)</f>
        <v>0</v>
      </c>
      <c r="V16" s="751"/>
      <c r="W16" s="751"/>
      <c r="X16" s="387">
        <f>IFERROR(VLOOKUP(T16,source_honoraires!$C$10:$V$351,source_honoraires!$E$8,FALSE),0)</f>
        <v>0</v>
      </c>
      <c r="Y16" s="747">
        <f>IFERROR(VLOOKUP(T16,source_honoraires!$C$10:$V$351,source_honoraires!$T$8,FALSE),0)</f>
        <v>0</v>
      </c>
      <c r="Z16" s="747"/>
      <c r="AA16" s="747"/>
      <c r="AB16" s="747">
        <f>IFERROR(VLOOKUP(T16,source_honoraires!$C$10:$V$351,source_honoraires!$V$8,FALSE),0)</f>
        <v>0</v>
      </c>
      <c r="AC16" s="748"/>
      <c r="AD16" s="142"/>
    </row>
    <row r="17" spans="1:30" s="37" customFormat="1" ht="27" customHeight="1" x14ac:dyDescent="0.15">
      <c r="A17" s="391" t="s">
        <v>368</v>
      </c>
      <c r="B17" s="801">
        <f>+IFERROR(VLOOKUP(A17,source_honoraires!$C$10:$V$351,source_honoraires!$F$8,FALSE),0)</f>
        <v>0</v>
      </c>
      <c r="C17" s="802"/>
      <c r="D17" s="802"/>
      <c r="E17" s="802"/>
      <c r="F17" s="803"/>
      <c r="G17" s="804">
        <f>+IFERROR(VLOOKUP(A17,source_honoraires!$C$10:$V$351,source_honoraires!$E$8,FALSE),0)</f>
        <v>0</v>
      </c>
      <c r="H17" s="804"/>
      <c r="I17" s="804"/>
      <c r="J17" s="747">
        <f>+IFERROR(VLOOKUP(A17,source_honoraires!$C$10:$V$351,source_honoraires!$T$8,FALSE),0)</f>
        <v>0</v>
      </c>
      <c r="K17" s="747"/>
      <c r="L17" s="747"/>
      <c r="M17" s="747"/>
      <c r="N17" s="747"/>
      <c r="O17" s="747">
        <f>+IFERROR(VLOOKUP(A17,source_honoraires!$C$10:$V$351,source_honoraires!$V$8,FALSE),0)</f>
        <v>0</v>
      </c>
      <c r="P17" s="747"/>
      <c r="Q17" s="747"/>
      <c r="R17" s="747"/>
      <c r="S17" s="748"/>
      <c r="T17" s="391" t="s">
        <v>388</v>
      </c>
      <c r="U17" s="752">
        <f>IFERROR(VLOOKUP(T17,source_honoraires!$C$10:$V$351,source_honoraires!$F$8,FALSE),0)</f>
        <v>0</v>
      </c>
      <c r="V17" s="751"/>
      <c r="W17" s="751"/>
      <c r="X17" s="387">
        <f>IFERROR(VLOOKUP(T17,source_honoraires!$C$10:$V$351,source_honoraires!$E$8,FALSE),0)</f>
        <v>0</v>
      </c>
      <c r="Y17" s="747">
        <f>IFERROR(VLOOKUP(T17,source_honoraires!$C$10:$V$351,source_honoraires!$T$8,FALSE),0)</f>
        <v>0</v>
      </c>
      <c r="Z17" s="747"/>
      <c r="AA17" s="747"/>
      <c r="AB17" s="747">
        <f>IFERROR(VLOOKUP(T17,source_honoraires!$C$10:$V$351,source_honoraires!$V$8,FALSE),0)</f>
        <v>0</v>
      </c>
      <c r="AC17" s="748"/>
      <c r="AD17" s="142"/>
    </row>
    <row r="18" spans="1:30" s="37" customFormat="1" ht="27" customHeight="1" x14ac:dyDescent="0.15">
      <c r="A18" s="391" t="s">
        <v>369</v>
      </c>
      <c r="B18" s="801">
        <f>+IFERROR(VLOOKUP(A18,source_honoraires!$C$10:$V$351,source_honoraires!$F$8,FALSE),0)</f>
        <v>0</v>
      </c>
      <c r="C18" s="802"/>
      <c r="D18" s="802"/>
      <c r="E18" s="802"/>
      <c r="F18" s="803"/>
      <c r="G18" s="804">
        <f>+IFERROR(VLOOKUP(A18,source_honoraires!$C$10:$V$351,source_honoraires!$E$8,FALSE),0)</f>
        <v>0</v>
      </c>
      <c r="H18" s="804"/>
      <c r="I18" s="804"/>
      <c r="J18" s="747">
        <f>+IFERROR(VLOOKUP(A18,source_honoraires!$C$10:$V$351,source_honoraires!$T$8,FALSE),0)</f>
        <v>0</v>
      </c>
      <c r="K18" s="747"/>
      <c r="L18" s="747"/>
      <c r="M18" s="747"/>
      <c r="N18" s="747"/>
      <c r="O18" s="747">
        <f>+IFERROR(VLOOKUP(A18,source_honoraires!$C$10:$V$351,source_honoraires!$V$8,FALSE),0)</f>
        <v>0</v>
      </c>
      <c r="P18" s="747"/>
      <c r="Q18" s="747"/>
      <c r="R18" s="747"/>
      <c r="S18" s="748"/>
      <c r="T18" s="391" t="s">
        <v>389</v>
      </c>
      <c r="U18" s="752">
        <f>IFERROR(VLOOKUP(T18,source_honoraires!$C$10:$V$351,source_honoraires!$F$8,FALSE),0)</f>
        <v>0</v>
      </c>
      <c r="V18" s="751"/>
      <c r="W18" s="751"/>
      <c r="X18" s="387">
        <f>IFERROR(VLOOKUP(T18,source_honoraires!$C$10:$V$351,source_honoraires!$E$8,FALSE),0)</f>
        <v>0</v>
      </c>
      <c r="Y18" s="747">
        <f>IFERROR(VLOOKUP(T18,source_honoraires!$C$10:$V$351,source_honoraires!$T$8,FALSE),0)</f>
        <v>0</v>
      </c>
      <c r="Z18" s="747"/>
      <c r="AA18" s="747"/>
      <c r="AB18" s="747">
        <f>IFERROR(VLOOKUP(T18,source_honoraires!$C$10:$V$351,source_honoraires!$V$8,FALSE),0)</f>
        <v>0</v>
      </c>
      <c r="AC18" s="748"/>
      <c r="AD18" s="143"/>
    </row>
    <row r="19" spans="1:30" s="37" customFormat="1" ht="27" customHeight="1" x14ac:dyDescent="0.15">
      <c r="A19" s="391" t="s">
        <v>370</v>
      </c>
      <c r="B19" s="801">
        <f>+IFERROR(VLOOKUP(A19,source_honoraires!$C$10:$V$351,source_honoraires!$F$8,FALSE),0)</f>
        <v>0</v>
      </c>
      <c r="C19" s="802"/>
      <c r="D19" s="802"/>
      <c r="E19" s="802"/>
      <c r="F19" s="803"/>
      <c r="G19" s="804">
        <f>+IFERROR(VLOOKUP(A19,source_honoraires!$C$10:$V$351,source_honoraires!$E$8,FALSE),0)</f>
        <v>0</v>
      </c>
      <c r="H19" s="804"/>
      <c r="I19" s="804"/>
      <c r="J19" s="747">
        <f>+IFERROR(VLOOKUP(A19,source_honoraires!$C$10:$V$351,source_honoraires!$T$8,FALSE),0)</f>
        <v>0</v>
      </c>
      <c r="K19" s="747"/>
      <c r="L19" s="747"/>
      <c r="M19" s="747"/>
      <c r="N19" s="747"/>
      <c r="O19" s="747">
        <f>+IFERROR(VLOOKUP(A19,source_honoraires!$C$10:$V$351,source_honoraires!$V$8,FALSE),0)</f>
        <v>0</v>
      </c>
      <c r="P19" s="747"/>
      <c r="Q19" s="747"/>
      <c r="R19" s="747"/>
      <c r="S19" s="748"/>
      <c r="T19" s="391" t="s">
        <v>390</v>
      </c>
      <c r="U19" s="752">
        <f>IFERROR(VLOOKUP(T19,source_honoraires!$C$10:$V$351,source_honoraires!$F$8,FALSE),0)</f>
        <v>0</v>
      </c>
      <c r="V19" s="751"/>
      <c r="W19" s="751"/>
      <c r="X19" s="387">
        <f>IFERROR(VLOOKUP(T19,source_honoraires!$C$10:$V$351,source_honoraires!$E$8,FALSE),0)</f>
        <v>0</v>
      </c>
      <c r="Y19" s="747">
        <f>IFERROR(VLOOKUP(T19,source_honoraires!$C$10:$V$351,source_honoraires!$T$8,FALSE),0)</f>
        <v>0</v>
      </c>
      <c r="Z19" s="747"/>
      <c r="AA19" s="747"/>
      <c r="AB19" s="747">
        <f>IFERROR(VLOOKUP(T19,source_honoraires!$C$10:$V$351,source_honoraires!$V$8,FALSE),0)</f>
        <v>0</v>
      </c>
      <c r="AC19" s="748"/>
      <c r="AD19" s="143"/>
    </row>
    <row r="20" spans="1:30" s="37" customFormat="1" ht="27" customHeight="1" x14ac:dyDescent="0.15">
      <c r="A20" s="391" t="s">
        <v>371</v>
      </c>
      <c r="B20" s="801">
        <f>+IFERROR(VLOOKUP(A20,source_honoraires!$C$10:$V$351,source_honoraires!$F$8,FALSE),0)</f>
        <v>0</v>
      </c>
      <c r="C20" s="802"/>
      <c r="D20" s="802"/>
      <c r="E20" s="802"/>
      <c r="F20" s="803"/>
      <c r="G20" s="804">
        <f>+IFERROR(VLOOKUP(A20,source_honoraires!$C$10:$V$351,source_honoraires!$E$8,FALSE),0)</f>
        <v>0</v>
      </c>
      <c r="H20" s="804"/>
      <c r="I20" s="804"/>
      <c r="J20" s="747">
        <f>+IFERROR(VLOOKUP(A20,source_honoraires!$C$10:$V$351,source_honoraires!$T$8,FALSE),0)</f>
        <v>0</v>
      </c>
      <c r="K20" s="747"/>
      <c r="L20" s="747"/>
      <c r="M20" s="747"/>
      <c r="N20" s="747"/>
      <c r="O20" s="747">
        <f>+IFERROR(VLOOKUP(A20,source_honoraires!$C$10:$V$351,source_honoraires!$V$8,FALSE),0)</f>
        <v>0</v>
      </c>
      <c r="P20" s="747"/>
      <c r="Q20" s="747"/>
      <c r="R20" s="747"/>
      <c r="S20" s="748"/>
      <c r="T20" s="391" t="s">
        <v>391</v>
      </c>
      <c r="U20" s="752">
        <f>IFERROR(VLOOKUP(T20,source_honoraires!$C$10:$V$351,source_honoraires!$F$8,FALSE),0)</f>
        <v>0</v>
      </c>
      <c r="V20" s="751"/>
      <c r="W20" s="751"/>
      <c r="X20" s="387">
        <f>IFERROR(VLOOKUP(T20,source_honoraires!$C$10:$V$351,source_honoraires!$E$8,FALSE),0)</f>
        <v>0</v>
      </c>
      <c r="Y20" s="747">
        <f>IFERROR(VLOOKUP(T20,source_honoraires!$C$10:$V$351,source_honoraires!$T$8,FALSE),0)</f>
        <v>0</v>
      </c>
      <c r="Z20" s="747"/>
      <c r="AA20" s="747"/>
      <c r="AB20" s="747">
        <f>IFERROR(VLOOKUP(T20,source_honoraires!$C$10:$V$351,source_honoraires!$V$8,FALSE),0)</f>
        <v>0</v>
      </c>
      <c r="AC20" s="748"/>
      <c r="AD20" s="143"/>
    </row>
    <row r="21" spans="1:30" s="37" customFormat="1" ht="27" customHeight="1" x14ac:dyDescent="0.15">
      <c r="A21" s="391" t="s">
        <v>372</v>
      </c>
      <c r="B21" s="801">
        <f>+IFERROR(VLOOKUP(A21,source_honoraires!$C$10:$V$351,source_honoraires!$F$8,FALSE),0)</f>
        <v>0</v>
      </c>
      <c r="C21" s="802"/>
      <c r="D21" s="802"/>
      <c r="E21" s="802"/>
      <c r="F21" s="803"/>
      <c r="G21" s="804">
        <f>+IFERROR(VLOOKUP(A21,source_honoraires!$C$10:$V$351,source_honoraires!$E$8,FALSE),0)</f>
        <v>0</v>
      </c>
      <c r="H21" s="804"/>
      <c r="I21" s="804"/>
      <c r="J21" s="747">
        <f>+IFERROR(VLOOKUP(A21,source_honoraires!$C$10:$V$351,source_honoraires!$T$8,FALSE),0)</f>
        <v>0</v>
      </c>
      <c r="K21" s="747"/>
      <c r="L21" s="747"/>
      <c r="M21" s="747"/>
      <c r="N21" s="747"/>
      <c r="O21" s="747">
        <f>+IFERROR(VLOOKUP(A21,source_honoraires!$C$10:$V$351,source_honoraires!$V$8,FALSE),0)</f>
        <v>0</v>
      </c>
      <c r="P21" s="747"/>
      <c r="Q21" s="747"/>
      <c r="R21" s="747"/>
      <c r="S21" s="748"/>
      <c r="T21" s="391" t="s">
        <v>392</v>
      </c>
      <c r="U21" s="752">
        <f>IFERROR(VLOOKUP(T21,source_honoraires!$C$10:$V$351,source_honoraires!$F$8,FALSE),0)</f>
        <v>0</v>
      </c>
      <c r="V21" s="751"/>
      <c r="W21" s="751"/>
      <c r="X21" s="387">
        <f>IFERROR(VLOOKUP(T21,source_honoraires!$C$10:$V$351,source_honoraires!$E$8,FALSE),0)</f>
        <v>0</v>
      </c>
      <c r="Y21" s="747">
        <f>IFERROR(VLOOKUP(T21,source_honoraires!$C$10:$V$351,source_honoraires!$T$8,FALSE),0)</f>
        <v>0</v>
      </c>
      <c r="Z21" s="747"/>
      <c r="AA21" s="747"/>
      <c r="AB21" s="747">
        <f>IFERROR(VLOOKUP(T21,source_honoraires!$C$10:$V$351,source_honoraires!$V$8,FALSE),0)</f>
        <v>0</v>
      </c>
      <c r="AC21" s="748"/>
      <c r="AD21" s="143"/>
    </row>
    <row r="22" spans="1:30" s="37" customFormat="1" ht="27" customHeight="1" x14ac:dyDescent="0.15">
      <c r="A22" s="391" t="s">
        <v>373</v>
      </c>
      <c r="B22" s="801">
        <f>+IFERROR(VLOOKUP(A22,source_honoraires!$C$10:$V$351,source_honoraires!$F$8,FALSE),0)</f>
        <v>0</v>
      </c>
      <c r="C22" s="802"/>
      <c r="D22" s="802"/>
      <c r="E22" s="802"/>
      <c r="F22" s="803"/>
      <c r="G22" s="804">
        <f>+IFERROR(VLOOKUP(A22,source_honoraires!$C$10:$V$351,source_honoraires!$E$8,FALSE),0)</f>
        <v>0</v>
      </c>
      <c r="H22" s="804"/>
      <c r="I22" s="804"/>
      <c r="J22" s="747">
        <f>+IFERROR(VLOOKUP(A22,source_honoraires!$C$10:$V$351,source_honoraires!$T$8,FALSE),0)</f>
        <v>0</v>
      </c>
      <c r="K22" s="747"/>
      <c r="L22" s="747"/>
      <c r="M22" s="747"/>
      <c r="N22" s="747"/>
      <c r="O22" s="747">
        <f>+IFERROR(VLOOKUP(A22,source_honoraires!$C$10:$V$351,source_honoraires!$V$8,FALSE),0)</f>
        <v>0</v>
      </c>
      <c r="P22" s="747"/>
      <c r="Q22" s="747"/>
      <c r="R22" s="747"/>
      <c r="S22" s="748"/>
      <c r="T22" s="391" t="s">
        <v>393</v>
      </c>
      <c r="U22" s="752">
        <f>IFERROR(VLOOKUP(T22,source_honoraires!$C$10:$V$351,source_honoraires!$F$8,FALSE),0)</f>
        <v>0</v>
      </c>
      <c r="V22" s="751"/>
      <c r="W22" s="751"/>
      <c r="X22" s="387">
        <f>IFERROR(VLOOKUP(T22,source_honoraires!$C$10:$V$351,source_honoraires!$E$8,FALSE),0)</f>
        <v>0</v>
      </c>
      <c r="Y22" s="747">
        <f>IFERROR(VLOOKUP(T22,source_honoraires!$C$10:$V$351,source_honoraires!$T$8,FALSE),0)</f>
        <v>0</v>
      </c>
      <c r="Z22" s="747"/>
      <c r="AA22" s="747"/>
      <c r="AB22" s="747">
        <f>IFERROR(VLOOKUP(T22,source_honoraires!$C$10:$V$351,source_honoraires!$V$8,FALSE),0)</f>
        <v>0</v>
      </c>
      <c r="AC22" s="748"/>
      <c r="AD22" s="143"/>
    </row>
    <row r="23" spans="1:30" s="37" customFormat="1" ht="27" customHeight="1" x14ac:dyDescent="0.15">
      <c r="A23" s="391" t="s">
        <v>374</v>
      </c>
      <c r="B23" s="801">
        <f>+IFERROR(VLOOKUP(A23,source_honoraires!$C$10:$V$351,source_honoraires!$F$8,FALSE),0)</f>
        <v>0</v>
      </c>
      <c r="C23" s="802"/>
      <c r="D23" s="802"/>
      <c r="E23" s="802"/>
      <c r="F23" s="803"/>
      <c r="G23" s="804">
        <f>+IFERROR(VLOOKUP(A23,source_honoraires!$C$10:$V$351,source_honoraires!$E$8,FALSE),0)</f>
        <v>0</v>
      </c>
      <c r="H23" s="804"/>
      <c r="I23" s="804"/>
      <c r="J23" s="747">
        <f>+IFERROR(VLOOKUP(A23,source_honoraires!$C$10:$V$351,source_honoraires!$T$8,FALSE),0)</f>
        <v>0</v>
      </c>
      <c r="K23" s="747"/>
      <c r="L23" s="747"/>
      <c r="M23" s="747"/>
      <c r="N23" s="747"/>
      <c r="O23" s="747">
        <f>+IFERROR(VLOOKUP(A23,source_honoraires!$C$10:$V$351,source_honoraires!$V$8,FALSE),0)</f>
        <v>0</v>
      </c>
      <c r="P23" s="747"/>
      <c r="Q23" s="747"/>
      <c r="R23" s="747"/>
      <c r="S23" s="748"/>
      <c r="T23" s="391" t="s">
        <v>394</v>
      </c>
      <c r="U23" s="752">
        <f>IFERROR(VLOOKUP(T23,source_honoraires!$C$10:$V$351,source_honoraires!$F$8,FALSE),0)</f>
        <v>0</v>
      </c>
      <c r="V23" s="751"/>
      <c r="W23" s="751"/>
      <c r="X23" s="387">
        <f>IFERROR(VLOOKUP(T23,source_honoraires!$C$10:$V$351,source_honoraires!$E$8,FALSE),0)</f>
        <v>0</v>
      </c>
      <c r="Y23" s="747">
        <f>IFERROR(VLOOKUP(T23,source_honoraires!$C$10:$V$351,source_honoraires!$T$8,FALSE),0)</f>
        <v>0</v>
      </c>
      <c r="Z23" s="747"/>
      <c r="AA23" s="747"/>
      <c r="AB23" s="747">
        <f>IFERROR(VLOOKUP(T23,source_honoraires!$C$10:$V$351,source_honoraires!$V$8,FALSE),0)</f>
        <v>0</v>
      </c>
      <c r="AC23" s="748"/>
      <c r="AD23" s="143"/>
    </row>
    <row r="24" spans="1:30" s="37" customFormat="1" ht="27" customHeight="1" x14ac:dyDescent="0.15">
      <c r="A24" s="391" t="s">
        <v>375</v>
      </c>
      <c r="B24" s="801">
        <f>+IFERROR(VLOOKUP(A24,source_honoraires!$C$10:$V$351,source_honoraires!$F$8,FALSE),0)</f>
        <v>0</v>
      </c>
      <c r="C24" s="802"/>
      <c r="D24" s="802"/>
      <c r="E24" s="802"/>
      <c r="F24" s="803"/>
      <c r="G24" s="804">
        <f>+IFERROR(VLOOKUP(A24,source_honoraires!$C$10:$V$351,source_honoraires!$E$8,FALSE),0)</f>
        <v>0</v>
      </c>
      <c r="H24" s="804"/>
      <c r="I24" s="804"/>
      <c r="J24" s="747">
        <f>+IFERROR(VLOOKUP(A24,source_honoraires!$C$10:$V$351,source_honoraires!$T$8,FALSE),0)</f>
        <v>0</v>
      </c>
      <c r="K24" s="747"/>
      <c r="L24" s="747"/>
      <c r="M24" s="747"/>
      <c r="N24" s="747"/>
      <c r="O24" s="747">
        <f>+IFERROR(VLOOKUP(A24,source_honoraires!$C$10:$V$351,source_honoraires!$V$8,FALSE),0)</f>
        <v>0</v>
      </c>
      <c r="P24" s="747"/>
      <c r="Q24" s="747"/>
      <c r="R24" s="747"/>
      <c r="S24" s="748"/>
      <c r="T24" s="391" t="s">
        <v>395</v>
      </c>
      <c r="U24" s="752">
        <f>IFERROR(VLOOKUP(T24,source_honoraires!$C$10:$V$351,source_honoraires!$F$8,FALSE),0)</f>
        <v>0</v>
      </c>
      <c r="V24" s="751"/>
      <c r="W24" s="751"/>
      <c r="X24" s="387">
        <f>IFERROR(VLOOKUP(T24,source_honoraires!$C$10:$V$351,source_honoraires!$E$8,FALSE),0)</f>
        <v>0</v>
      </c>
      <c r="Y24" s="747">
        <f>IFERROR(VLOOKUP(T24,source_honoraires!$C$10:$V$351,source_honoraires!$T$8,FALSE),0)</f>
        <v>0</v>
      </c>
      <c r="Z24" s="747"/>
      <c r="AA24" s="747"/>
      <c r="AB24" s="747">
        <f>IFERROR(VLOOKUP(T24,source_honoraires!$C$10:$V$351,source_honoraires!$V$8,FALSE),0)</f>
        <v>0</v>
      </c>
      <c r="AC24" s="748"/>
      <c r="AD24" s="143"/>
    </row>
    <row r="25" spans="1:30" s="37" customFormat="1" ht="27" customHeight="1" x14ac:dyDescent="0.15">
      <c r="A25" s="391" t="s">
        <v>376</v>
      </c>
      <c r="B25" s="801">
        <f>+IFERROR(VLOOKUP(A25,source_honoraires!$C$10:$V$351,source_honoraires!$F$8,FALSE),0)</f>
        <v>0</v>
      </c>
      <c r="C25" s="802"/>
      <c r="D25" s="802"/>
      <c r="E25" s="802"/>
      <c r="F25" s="803"/>
      <c r="G25" s="804">
        <f>+IFERROR(VLOOKUP(A25,source_honoraires!$C$10:$V$351,source_honoraires!$E$8,FALSE),0)</f>
        <v>0</v>
      </c>
      <c r="H25" s="804"/>
      <c r="I25" s="804"/>
      <c r="J25" s="747">
        <f>+IFERROR(VLOOKUP(A25,source_honoraires!$C$10:$V$351,source_honoraires!$T$8,FALSE),0)</f>
        <v>0</v>
      </c>
      <c r="K25" s="747"/>
      <c r="L25" s="747"/>
      <c r="M25" s="747"/>
      <c r="N25" s="747"/>
      <c r="O25" s="747">
        <f>+IFERROR(VLOOKUP(A25,source_honoraires!$C$10:$V$351,source_honoraires!$V$8,FALSE),0)</f>
        <v>0</v>
      </c>
      <c r="P25" s="747"/>
      <c r="Q25" s="747"/>
      <c r="R25" s="747"/>
      <c r="S25" s="748"/>
      <c r="T25" s="391" t="s">
        <v>396</v>
      </c>
      <c r="U25" s="752">
        <f>IFERROR(VLOOKUP(T25,source_honoraires!$C$10:$V$351,source_honoraires!$F$8,FALSE),0)</f>
        <v>0</v>
      </c>
      <c r="V25" s="751"/>
      <c r="W25" s="751"/>
      <c r="X25" s="387">
        <f>IFERROR(VLOOKUP(T25,source_honoraires!$C$10:$V$351,source_honoraires!$E$8,FALSE),0)</f>
        <v>0</v>
      </c>
      <c r="Y25" s="747">
        <f>IFERROR(VLOOKUP(T25,source_honoraires!$C$10:$V$351,source_honoraires!$T$8,FALSE),0)</f>
        <v>0</v>
      </c>
      <c r="Z25" s="747"/>
      <c r="AA25" s="747"/>
      <c r="AB25" s="747">
        <f>IFERROR(VLOOKUP(T25,source_honoraires!$C$10:$V$351,source_honoraires!$V$8,FALSE),0)</f>
        <v>0</v>
      </c>
      <c r="AC25" s="748"/>
      <c r="AD25" s="143"/>
    </row>
    <row r="26" spans="1:30" s="37" customFormat="1" ht="27" customHeight="1" x14ac:dyDescent="0.15">
      <c r="A26" s="391" t="s">
        <v>377</v>
      </c>
      <c r="B26" s="801">
        <f>+IFERROR(VLOOKUP(A26,source_honoraires!$C$10:$V$351,source_honoraires!$F$8,FALSE),0)</f>
        <v>0</v>
      </c>
      <c r="C26" s="802"/>
      <c r="D26" s="802"/>
      <c r="E26" s="802"/>
      <c r="F26" s="803"/>
      <c r="G26" s="804">
        <f>+IFERROR(VLOOKUP(A26,source_honoraires!$C$10:$V$351,source_honoraires!$E$8,FALSE),0)</f>
        <v>0</v>
      </c>
      <c r="H26" s="804"/>
      <c r="I26" s="804"/>
      <c r="J26" s="747">
        <f>+IFERROR(VLOOKUP(A26,source_honoraires!$C$10:$V$351,source_honoraires!$T$8,FALSE),0)</f>
        <v>0</v>
      </c>
      <c r="K26" s="747"/>
      <c r="L26" s="747"/>
      <c r="M26" s="747"/>
      <c r="N26" s="747"/>
      <c r="O26" s="747">
        <f>+IFERROR(VLOOKUP(A26,source_honoraires!$C$10:$V$351,source_honoraires!$V$8,FALSE),0)</f>
        <v>0</v>
      </c>
      <c r="P26" s="747"/>
      <c r="Q26" s="747"/>
      <c r="R26" s="747"/>
      <c r="S26" s="748"/>
      <c r="T26" s="391" t="s">
        <v>397</v>
      </c>
      <c r="U26" s="752">
        <f>IFERROR(VLOOKUP(T26,source_honoraires!$C$10:$V$351,source_honoraires!$F$8,FALSE),0)</f>
        <v>0</v>
      </c>
      <c r="V26" s="751"/>
      <c r="W26" s="751"/>
      <c r="X26" s="387">
        <f>IFERROR(VLOOKUP(T26,source_honoraires!$C$10:$V$351,source_honoraires!$E$8,FALSE),0)</f>
        <v>0</v>
      </c>
      <c r="Y26" s="747">
        <f>IFERROR(VLOOKUP(T26,source_honoraires!$C$10:$V$351,source_honoraires!$T$8,FALSE),0)</f>
        <v>0</v>
      </c>
      <c r="Z26" s="747"/>
      <c r="AA26" s="747"/>
      <c r="AB26" s="747">
        <f>IFERROR(VLOOKUP(T26,source_honoraires!$C$10:$V$351,source_honoraires!$V$8,FALSE),0)</f>
        <v>0</v>
      </c>
      <c r="AC26" s="748"/>
      <c r="AD26" s="143"/>
    </row>
    <row r="27" spans="1:30" s="37" customFormat="1" ht="27" customHeight="1" x14ac:dyDescent="0.15">
      <c r="A27" s="391" t="s">
        <v>378</v>
      </c>
      <c r="B27" s="801">
        <f>+IFERROR(VLOOKUP(A27,source_honoraires!$C$10:$V$351,source_honoraires!$F$8,FALSE),0)</f>
        <v>0</v>
      </c>
      <c r="C27" s="802"/>
      <c r="D27" s="802"/>
      <c r="E27" s="802"/>
      <c r="F27" s="803"/>
      <c r="G27" s="804">
        <f>+IFERROR(VLOOKUP(A27,source_honoraires!$C$10:$V$351,source_honoraires!$E$8,FALSE),0)</f>
        <v>0</v>
      </c>
      <c r="H27" s="804"/>
      <c r="I27" s="804"/>
      <c r="J27" s="747">
        <f>+IFERROR(VLOOKUP(A27,source_honoraires!$C$10:$V$351,source_honoraires!$T$8,FALSE),0)</f>
        <v>0</v>
      </c>
      <c r="K27" s="747"/>
      <c r="L27" s="747"/>
      <c r="M27" s="747"/>
      <c r="N27" s="747"/>
      <c r="O27" s="747">
        <f>+IFERROR(VLOOKUP(A27,source_honoraires!$C$10:$V$351,source_honoraires!$V$8,FALSE),0)</f>
        <v>0</v>
      </c>
      <c r="P27" s="747"/>
      <c r="Q27" s="747"/>
      <c r="R27" s="747"/>
      <c r="S27" s="748"/>
      <c r="T27" s="391" t="s">
        <v>398</v>
      </c>
      <c r="U27" s="752">
        <f>IFERROR(VLOOKUP(T27,source_honoraires!$C$10:$V$351,source_honoraires!$F$8,FALSE),0)</f>
        <v>0</v>
      </c>
      <c r="V27" s="751"/>
      <c r="W27" s="751"/>
      <c r="X27" s="387">
        <f>IFERROR(VLOOKUP(T27,source_honoraires!$C$10:$V$351,source_honoraires!$E$8,FALSE),0)</f>
        <v>0</v>
      </c>
      <c r="Y27" s="747">
        <f>IFERROR(VLOOKUP(T27,source_honoraires!$C$10:$V$351,source_honoraires!$T$8,FALSE),0)</f>
        <v>0</v>
      </c>
      <c r="Z27" s="747"/>
      <c r="AA27" s="747"/>
      <c r="AB27" s="747">
        <f>IFERROR(VLOOKUP(T27,source_honoraires!$C$10:$V$351,source_honoraires!$V$8,FALSE),0)</f>
        <v>0</v>
      </c>
      <c r="AC27" s="748"/>
      <c r="AD27" s="143"/>
    </row>
    <row r="28" spans="1:30" s="37" customFormat="1" ht="27" customHeight="1" x14ac:dyDescent="0.15">
      <c r="A28" s="391" t="s">
        <v>379</v>
      </c>
      <c r="B28" s="801">
        <f>+IFERROR(VLOOKUP(A28,source_honoraires!$C$10:$V$351,source_honoraires!$F$8,FALSE),0)</f>
        <v>0</v>
      </c>
      <c r="C28" s="802"/>
      <c r="D28" s="802"/>
      <c r="E28" s="802"/>
      <c r="F28" s="803"/>
      <c r="G28" s="804">
        <f>+IFERROR(VLOOKUP(A28,source_honoraires!$C$10:$V$351,source_honoraires!$E$8,FALSE),0)</f>
        <v>0</v>
      </c>
      <c r="H28" s="804"/>
      <c r="I28" s="804"/>
      <c r="J28" s="747">
        <f>+IFERROR(VLOOKUP(A28,source_honoraires!$C$10:$V$351,source_honoraires!$T$8,FALSE),0)</f>
        <v>0</v>
      </c>
      <c r="K28" s="747"/>
      <c r="L28" s="747"/>
      <c r="M28" s="747"/>
      <c r="N28" s="747"/>
      <c r="O28" s="747">
        <f>+IFERROR(VLOOKUP(A28,source_honoraires!$C$10:$V$351,source_honoraires!$V$8,FALSE),0)</f>
        <v>0</v>
      </c>
      <c r="P28" s="747"/>
      <c r="Q28" s="747"/>
      <c r="R28" s="747"/>
      <c r="S28" s="748"/>
      <c r="T28" s="391" t="s">
        <v>399</v>
      </c>
      <c r="U28" s="752">
        <f>IFERROR(VLOOKUP(T28,source_honoraires!$C$10:$V$351,source_honoraires!$F$8,FALSE),0)</f>
        <v>0</v>
      </c>
      <c r="V28" s="751"/>
      <c r="W28" s="751"/>
      <c r="X28" s="387">
        <f>IFERROR(VLOOKUP(T28,source_honoraires!$C$10:$V$351,source_honoraires!$E$8,FALSE),0)</f>
        <v>0</v>
      </c>
      <c r="Y28" s="747">
        <f>IFERROR(VLOOKUP(T28,source_honoraires!$C$10:$V$351,source_honoraires!$T$8,FALSE),0)</f>
        <v>0</v>
      </c>
      <c r="Z28" s="747"/>
      <c r="AA28" s="747"/>
      <c r="AB28" s="747">
        <f>IFERROR(VLOOKUP(T28,source_honoraires!$C$10:$V$351,source_honoraires!$V$8,FALSE),0)</f>
        <v>0</v>
      </c>
      <c r="AC28" s="748"/>
      <c r="AD28" s="143"/>
    </row>
    <row r="29" spans="1:30" s="37" customFormat="1" ht="27" customHeight="1" x14ac:dyDescent="0.15">
      <c r="A29" s="391" t="s">
        <v>380</v>
      </c>
      <c r="B29" s="801">
        <f>+IFERROR(VLOOKUP(A29,source_honoraires!$C$10:$V$351,source_honoraires!$F$8,FALSE),0)</f>
        <v>0</v>
      </c>
      <c r="C29" s="802"/>
      <c r="D29" s="802"/>
      <c r="E29" s="802"/>
      <c r="F29" s="803"/>
      <c r="G29" s="804">
        <f>+IFERROR(VLOOKUP(A29,source_honoraires!$C$10:$V$351,source_honoraires!$E$8,FALSE),0)</f>
        <v>0</v>
      </c>
      <c r="H29" s="804"/>
      <c r="I29" s="804"/>
      <c r="J29" s="747">
        <f>+IFERROR(VLOOKUP(A29,source_honoraires!$C$10:$V$351,source_honoraires!$T$8,FALSE),0)</f>
        <v>0</v>
      </c>
      <c r="K29" s="747"/>
      <c r="L29" s="747"/>
      <c r="M29" s="747"/>
      <c r="N29" s="747"/>
      <c r="O29" s="747">
        <f>+IFERROR(VLOOKUP(A29,source_honoraires!$C$10:$V$351,source_honoraires!$V$8,FALSE),0)</f>
        <v>0</v>
      </c>
      <c r="P29" s="747"/>
      <c r="Q29" s="747"/>
      <c r="R29" s="747"/>
      <c r="S29" s="748"/>
      <c r="T29" s="391" t="s">
        <v>400</v>
      </c>
      <c r="U29" s="752">
        <f>IFERROR(VLOOKUP(T29,source_honoraires!$C$10:$V$351,source_honoraires!$F$8,FALSE),0)</f>
        <v>0</v>
      </c>
      <c r="V29" s="751"/>
      <c r="W29" s="751"/>
      <c r="X29" s="387">
        <f>IFERROR(VLOOKUP(T29,source_honoraires!$C$10:$V$351,source_honoraires!$E$8,FALSE),0)</f>
        <v>0</v>
      </c>
      <c r="Y29" s="747">
        <f>IFERROR(VLOOKUP(T29,source_honoraires!$C$10:$V$351,source_honoraires!$T$8,FALSE),0)</f>
        <v>0</v>
      </c>
      <c r="Z29" s="747"/>
      <c r="AA29" s="747"/>
      <c r="AB29" s="747">
        <f>IFERROR(VLOOKUP(T29,source_honoraires!$C$10:$V$351,source_honoraires!$V$8,FALSE),0)</f>
        <v>0</v>
      </c>
      <c r="AC29" s="748"/>
      <c r="AD29" s="143"/>
    </row>
    <row r="30" spans="1:30" s="37" customFormat="1" ht="27" customHeight="1" x14ac:dyDescent="0.15">
      <c r="A30" s="391" t="s">
        <v>381</v>
      </c>
      <c r="B30" s="801">
        <f>+IFERROR(VLOOKUP(A30,source_honoraires!$C$10:$V$351,source_honoraires!$F$8,FALSE),0)</f>
        <v>0</v>
      </c>
      <c r="C30" s="802"/>
      <c r="D30" s="802"/>
      <c r="E30" s="802"/>
      <c r="F30" s="803"/>
      <c r="G30" s="804">
        <f>+IFERROR(VLOOKUP(A30,source_honoraires!$C$10:$V$351,source_honoraires!$E$8,FALSE),0)</f>
        <v>0</v>
      </c>
      <c r="H30" s="804"/>
      <c r="I30" s="804"/>
      <c r="J30" s="747">
        <f>+IFERROR(VLOOKUP(A30,source_honoraires!$C$10:$V$351,source_honoraires!$T$8,FALSE),0)</f>
        <v>0</v>
      </c>
      <c r="K30" s="747"/>
      <c r="L30" s="747"/>
      <c r="M30" s="747"/>
      <c r="N30" s="747"/>
      <c r="O30" s="747">
        <f>+IFERROR(VLOOKUP(A30,source_honoraires!$C$10:$V$351,source_honoraires!$V$8,FALSE),0)</f>
        <v>0</v>
      </c>
      <c r="P30" s="747"/>
      <c r="Q30" s="747"/>
      <c r="R30" s="747"/>
      <c r="S30" s="748"/>
      <c r="T30" s="391" t="s">
        <v>401</v>
      </c>
      <c r="U30" s="752">
        <f>IFERROR(VLOOKUP(T30,source_honoraires!$C$10:$V$351,source_honoraires!$F$8,FALSE),0)</f>
        <v>0</v>
      </c>
      <c r="V30" s="751"/>
      <c r="W30" s="751"/>
      <c r="X30" s="387">
        <f>IFERROR(VLOOKUP(T30,source_honoraires!$C$10:$V$351,source_honoraires!$E$8,FALSE),0)</f>
        <v>0</v>
      </c>
      <c r="Y30" s="747">
        <f>IFERROR(VLOOKUP(T30,source_honoraires!$C$10:$V$351,source_honoraires!$T$8,FALSE),0)</f>
        <v>0</v>
      </c>
      <c r="Z30" s="747"/>
      <c r="AA30" s="747"/>
      <c r="AB30" s="747">
        <f>IFERROR(VLOOKUP(T30,source_honoraires!$C$10:$V$351,source_honoraires!$V$8,FALSE),0)</f>
        <v>0</v>
      </c>
      <c r="AC30" s="748"/>
      <c r="AD30" s="143"/>
    </row>
    <row r="31" spans="1:30" s="37" customFormat="1" ht="27" customHeight="1" x14ac:dyDescent="0.15">
      <c r="A31" s="391" t="s">
        <v>382</v>
      </c>
      <c r="B31" s="801">
        <f>+IFERROR(VLOOKUP(A31,source_honoraires!$C$10:$V$351,source_honoraires!$F$8,FALSE),0)</f>
        <v>0</v>
      </c>
      <c r="C31" s="802"/>
      <c r="D31" s="802"/>
      <c r="E31" s="802"/>
      <c r="F31" s="803"/>
      <c r="G31" s="804">
        <f>+IFERROR(VLOOKUP(A31,source_honoraires!$C$10:$V$351,source_honoraires!$E$8,FALSE),0)</f>
        <v>0</v>
      </c>
      <c r="H31" s="804"/>
      <c r="I31" s="804"/>
      <c r="J31" s="747">
        <f>+IFERROR(VLOOKUP(A31,source_honoraires!$C$10:$V$351,source_honoraires!$T$8,FALSE),0)</f>
        <v>0</v>
      </c>
      <c r="K31" s="747"/>
      <c r="L31" s="747"/>
      <c r="M31" s="747"/>
      <c r="N31" s="747"/>
      <c r="O31" s="747">
        <f>+IFERROR(VLOOKUP(A31,source_honoraires!$C$10:$V$351,source_honoraires!$V$8,FALSE),0)</f>
        <v>0</v>
      </c>
      <c r="P31" s="747"/>
      <c r="Q31" s="747"/>
      <c r="R31" s="747"/>
      <c r="S31" s="748"/>
      <c r="T31" s="391" t="s">
        <v>402</v>
      </c>
      <c r="U31" s="752">
        <f>IFERROR(VLOOKUP(T31,source_honoraires!$C$10:$V$351,source_honoraires!$F$8,FALSE),0)</f>
        <v>0</v>
      </c>
      <c r="V31" s="751"/>
      <c r="W31" s="751"/>
      <c r="X31" s="387">
        <f>IFERROR(VLOOKUP(T31,source_honoraires!$C$10:$V$351,source_honoraires!$E$8,FALSE),0)</f>
        <v>0</v>
      </c>
      <c r="Y31" s="747">
        <f>IFERROR(VLOOKUP(T31,source_honoraires!$C$10:$V$351,source_honoraires!$T$8,FALSE),0)</f>
        <v>0</v>
      </c>
      <c r="Z31" s="747"/>
      <c r="AA31" s="747"/>
      <c r="AB31" s="747">
        <f>IFERROR(VLOOKUP(T31,source_honoraires!$C$10:$V$351,source_honoraires!$V$8,FALSE),0)</f>
        <v>0</v>
      </c>
      <c r="AC31" s="748"/>
      <c r="AD31" s="143"/>
    </row>
    <row r="32" spans="1:30" s="37" customFormat="1" ht="27" customHeight="1" x14ac:dyDescent="0.15">
      <c r="A32" s="391" t="s">
        <v>383</v>
      </c>
      <c r="B32" s="801">
        <f>+IFERROR(VLOOKUP(A32,source_honoraires!$C$10:$V$351,source_honoraires!$F$8,FALSE),0)</f>
        <v>0</v>
      </c>
      <c r="C32" s="802"/>
      <c r="D32" s="802"/>
      <c r="E32" s="802"/>
      <c r="F32" s="803"/>
      <c r="G32" s="804">
        <f>+IFERROR(VLOOKUP(A32,source_honoraires!$C$10:$V$351,source_honoraires!$E$8,FALSE),0)</f>
        <v>0</v>
      </c>
      <c r="H32" s="804"/>
      <c r="I32" s="804"/>
      <c r="J32" s="747">
        <f>+IFERROR(VLOOKUP(A32,source_honoraires!$C$10:$V$351,source_honoraires!$T$8,FALSE),0)</f>
        <v>0</v>
      </c>
      <c r="K32" s="747"/>
      <c r="L32" s="747"/>
      <c r="M32" s="747"/>
      <c r="N32" s="747"/>
      <c r="O32" s="747">
        <f>+IFERROR(VLOOKUP(A32,source_honoraires!$C$10:$V$351,source_honoraires!$V$8,FALSE),0)</f>
        <v>0</v>
      </c>
      <c r="P32" s="747"/>
      <c r="Q32" s="747"/>
      <c r="R32" s="747"/>
      <c r="S32" s="748"/>
      <c r="T32" s="391" t="s">
        <v>403</v>
      </c>
      <c r="U32" s="752">
        <f>IFERROR(VLOOKUP(T32,source_honoraires!$C$10:$V$351,source_honoraires!$F$8,FALSE),0)</f>
        <v>0</v>
      </c>
      <c r="V32" s="751"/>
      <c r="W32" s="751"/>
      <c r="X32" s="387">
        <f>IFERROR(VLOOKUP(T32,source_honoraires!$C$10:$V$351,source_honoraires!$E$8,FALSE),0)</f>
        <v>0</v>
      </c>
      <c r="Y32" s="747">
        <f>IFERROR(VLOOKUP(T32,source_honoraires!$C$10:$V$351,source_honoraires!$T$8,FALSE),0)</f>
        <v>0</v>
      </c>
      <c r="Z32" s="747"/>
      <c r="AA32" s="747"/>
      <c r="AB32" s="747">
        <f>IFERROR(VLOOKUP(T32,source_honoraires!$C$10:$V$351,source_honoraires!$V$8,FALSE),0)</f>
        <v>0</v>
      </c>
      <c r="AC32" s="748"/>
      <c r="AD32" s="143"/>
    </row>
    <row r="33" spans="1:30" s="37" customFormat="1" ht="27" customHeight="1" x14ac:dyDescent="0.15">
      <c r="A33" s="391" t="s">
        <v>384</v>
      </c>
      <c r="B33" s="801">
        <f>+IFERROR(VLOOKUP(A33,source_honoraires!$C$10:$V$351,source_honoraires!$F$8,FALSE),0)</f>
        <v>0</v>
      </c>
      <c r="C33" s="802"/>
      <c r="D33" s="802"/>
      <c r="E33" s="802"/>
      <c r="F33" s="803"/>
      <c r="G33" s="804">
        <f>+IFERROR(VLOOKUP(A33,source_honoraires!$C$10:$V$351,source_honoraires!$E$8,FALSE),0)</f>
        <v>0</v>
      </c>
      <c r="H33" s="804"/>
      <c r="I33" s="804"/>
      <c r="J33" s="747">
        <f>+IFERROR(VLOOKUP(A33,source_honoraires!$C$10:$V$351,source_honoraires!$T$8,FALSE),0)</f>
        <v>0</v>
      </c>
      <c r="K33" s="747"/>
      <c r="L33" s="747"/>
      <c r="M33" s="747"/>
      <c r="N33" s="747"/>
      <c r="O33" s="747">
        <f>+IFERROR(VLOOKUP(A33,source_honoraires!$C$10:$V$351,source_honoraires!$V$8,FALSE),0)</f>
        <v>0</v>
      </c>
      <c r="P33" s="747"/>
      <c r="Q33" s="747"/>
      <c r="R33" s="747"/>
      <c r="S33" s="748"/>
      <c r="T33" s="391" t="s">
        <v>404</v>
      </c>
      <c r="U33" s="752">
        <f>IFERROR(VLOOKUP(T33,source_honoraires!$C$10:$V$351,source_honoraires!$F$8,FALSE),0)</f>
        <v>0</v>
      </c>
      <c r="V33" s="751"/>
      <c r="W33" s="751"/>
      <c r="X33" s="387">
        <f>IFERROR(VLOOKUP(T33,source_honoraires!$C$10:$V$351,source_honoraires!$E$8,FALSE),0)</f>
        <v>0</v>
      </c>
      <c r="Y33" s="747">
        <f>IFERROR(VLOOKUP(T33,source_honoraires!$C$10:$V$351,source_honoraires!$T$8,FALSE),0)</f>
        <v>0</v>
      </c>
      <c r="Z33" s="747"/>
      <c r="AA33" s="747"/>
      <c r="AB33" s="747">
        <f>IFERROR(VLOOKUP(T33,source_honoraires!$C$10:$V$351,source_honoraires!$V$8,FALSE),0)</f>
        <v>0</v>
      </c>
      <c r="AC33" s="748"/>
      <c r="AD33" s="143"/>
    </row>
    <row r="34" spans="1:30" s="37" customFormat="1" ht="27" customHeight="1" x14ac:dyDescent="0.15">
      <c r="A34" s="391" t="s">
        <v>385</v>
      </c>
      <c r="B34" s="801">
        <f>+IFERROR(VLOOKUP(A34,source_honoraires!$C$10:$V$351,source_honoraires!$F$8,FALSE),0)</f>
        <v>0</v>
      </c>
      <c r="C34" s="802"/>
      <c r="D34" s="802"/>
      <c r="E34" s="802"/>
      <c r="F34" s="803"/>
      <c r="G34" s="804">
        <f>+IFERROR(VLOOKUP(A34,source_honoraires!$C$10:$V$351,source_honoraires!$E$8,FALSE),0)</f>
        <v>0</v>
      </c>
      <c r="H34" s="804"/>
      <c r="I34" s="804"/>
      <c r="J34" s="747">
        <f>+IFERROR(VLOOKUP(A34,source_honoraires!$C$10:$V$351,source_honoraires!$T$8,FALSE),0)</f>
        <v>0</v>
      </c>
      <c r="K34" s="747"/>
      <c r="L34" s="747"/>
      <c r="M34" s="747"/>
      <c r="N34" s="747"/>
      <c r="O34" s="747">
        <f>+IFERROR(VLOOKUP(A34,source_honoraires!$C$10:$V$351,source_honoraires!$V$8,FALSE),0)</f>
        <v>0</v>
      </c>
      <c r="P34" s="747"/>
      <c r="Q34" s="747"/>
      <c r="R34" s="747"/>
      <c r="S34" s="748"/>
      <c r="T34" s="391" t="s">
        <v>405</v>
      </c>
      <c r="U34" s="752">
        <f>IFERROR(VLOOKUP(T34,source_honoraires!$C$10:$V$351,source_honoraires!$F$8,FALSE),0)</f>
        <v>0</v>
      </c>
      <c r="V34" s="751"/>
      <c r="W34" s="751"/>
      <c r="X34" s="387">
        <f>IFERROR(VLOOKUP(T34,source_honoraires!$C$10:$V$351,source_honoraires!$E$8,FALSE),0)</f>
        <v>0</v>
      </c>
      <c r="Y34" s="747">
        <f>IFERROR(VLOOKUP(T34,source_honoraires!$C$10:$V$351,source_honoraires!$T$8,FALSE),0)</f>
        <v>0</v>
      </c>
      <c r="Z34" s="747"/>
      <c r="AA34" s="747"/>
      <c r="AB34" s="747">
        <f>IFERROR(VLOOKUP(T34,source_honoraires!$C$10:$V$351,source_honoraires!$V$8,FALSE),0)</f>
        <v>0</v>
      </c>
      <c r="AC34" s="748"/>
      <c r="AD34" s="143"/>
    </row>
    <row r="35" spans="1:30" s="37" customFormat="1" ht="27" customHeight="1" x14ac:dyDescent="0.15">
      <c r="A35" s="391" t="s">
        <v>386</v>
      </c>
      <c r="B35" s="801">
        <f>+IFERROR(VLOOKUP(A35,source_honoraires!$C$10:$V$351,source_honoraires!$F$8,FALSE),0)</f>
        <v>0</v>
      </c>
      <c r="C35" s="802"/>
      <c r="D35" s="802"/>
      <c r="E35" s="802"/>
      <c r="F35" s="803"/>
      <c r="G35" s="804">
        <f>+IFERROR(VLOOKUP(A35,source_honoraires!$C$10:$V$351,source_honoraires!$E$8,FALSE),0)</f>
        <v>0</v>
      </c>
      <c r="H35" s="804"/>
      <c r="I35" s="804"/>
      <c r="J35" s="747">
        <f>+IFERROR(VLOOKUP(A35,source_honoraires!$C$10:$V$351,source_honoraires!$T$8,FALSE),0)</f>
        <v>0</v>
      </c>
      <c r="K35" s="747"/>
      <c r="L35" s="747"/>
      <c r="M35" s="747"/>
      <c r="N35" s="747"/>
      <c r="O35" s="747">
        <f>+IFERROR(VLOOKUP(A35,source_honoraires!$C$10:$V$351,source_honoraires!$V$8,FALSE),0)</f>
        <v>0</v>
      </c>
      <c r="P35" s="747"/>
      <c r="Q35" s="747"/>
      <c r="R35" s="747"/>
      <c r="S35" s="748"/>
      <c r="T35" s="391" t="s">
        <v>406</v>
      </c>
      <c r="U35" s="752"/>
      <c r="V35" s="751"/>
      <c r="W35" s="751"/>
      <c r="X35" s="387"/>
      <c r="Y35" s="747">
        <f>IFERROR(VLOOKUP(T35,source_honoraires!$C$10:$V$351,source_honoraires!$T$8,FALSE),0)</f>
        <v>0</v>
      </c>
      <c r="Z35" s="747"/>
      <c r="AA35" s="747"/>
      <c r="AB35" s="747">
        <f>IFERROR(VLOOKUP(T35,source_honoraires!$C$10:$V$351,source_honoraires!$V$8,FALSE),0)</f>
        <v>0</v>
      </c>
      <c r="AC35" s="748"/>
      <c r="AD35" s="143"/>
    </row>
    <row r="36" spans="1:30" s="141" customFormat="1" ht="28.5" customHeight="1" thickBot="1" x14ac:dyDescent="0.2">
      <c r="B36" s="807" t="s">
        <v>214</v>
      </c>
      <c r="C36" s="808"/>
      <c r="D36" s="808"/>
      <c r="E36" s="808"/>
      <c r="F36" s="808"/>
      <c r="G36" s="808"/>
      <c r="H36" s="808"/>
      <c r="I36" s="809"/>
      <c r="J36" s="805">
        <f>SUM(J16:N35)</f>
        <v>0</v>
      </c>
      <c r="K36" s="805"/>
      <c r="L36" s="805"/>
      <c r="M36" s="805"/>
      <c r="N36" s="805"/>
      <c r="O36" s="805">
        <f>SUM(O16:S35)</f>
        <v>0</v>
      </c>
      <c r="P36" s="805"/>
      <c r="Q36" s="805"/>
      <c r="R36" s="805"/>
      <c r="S36" s="806"/>
      <c r="U36" s="810" t="s">
        <v>214</v>
      </c>
      <c r="V36" s="811"/>
      <c r="W36" s="811"/>
      <c r="X36" s="812"/>
      <c r="Y36" s="805">
        <f>SUM(Y16:AA35)</f>
        <v>0</v>
      </c>
      <c r="Z36" s="805"/>
      <c r="AA36" s="805"/>
      <c r="AB36" s="805">
        <f>SUM(AB16:AC35)</f>
        <v>0</v>
      </c>
      <c r="AC36" s="806"/>
    </row>
    <row r="37" spans="1:30" s="11" customFormat="1" ht="16.5" customHeight="1" x14ac:dyDescent="0.15"/>
    <row r="38" spans="1:30" s="15" customFormat="1" ht="16" x14ac:dyDescent="0.2">
      <c r="C38" s="139"/>
      <c r="G38" s="31"/>
      <c r="H38" s="31"/>
      <c r="I38" s="31"/>
      <c r="J38" s="31"/>
    </row>
    <row r="39" spans="1:30" ht="16" x14ac:dyDescent="0.2">
      <c r="C39" s="140"/>
      <c r="AA39" s="15"/>
      <c r="AB39" s="15"/>
      <c r="AC39" s="15"/>
      <c r="AD39" s="15"/>
    </row>
  </sheetData>
  <mergeCells count="165">
    <mergeCell ref="AB35:AC35"/>
    <mergeCell ref="B36:I36"/>
    <mergeCell ref="J36:N36"/>
    <mergeCell ref="O36:S36"/>
    <mergeCell ref="U36:X36"/>
    <mergeCell ref="Y36:AA36"/>
    <mergeCell ref="AB36:AC36"/>
    <mergeCell ref="B35:F35"/>
    <mergeCell ref="G35:I35"/>
    <mergeCell ref="J35:N35"/>
    <mergeCell ref="O35:S35"/>
    <mergeCell ref="U35:W35"/>
    <mergeCell ref="Y35:AA35"/>
    <mergeCell ref="AB33:AC33"/>
    <mergeCell ref="B34:F34"/>
    <mergeCell ref="G34:I34"/>
    <mergeCell ref="J34:N34"/>
    <mergeCell ref="O34:S34"/>
    <mergeCell ref="U34:W34"/>
    <mergeCell ref="Y34:AA34"/>
    <mergeCell ref="AB34:AC34"/>
    <mergeCell ref="B33:F33"/>
    <mergeCell ref="G33:I33"/>
    <mergeCell ref="J33:N33"/>
    <mergeCell ref="O33:S33"/>
    <mergeCell ref="U33:W33"/>
    <mergeCell ref="Y33:AA33"/>
    <mergeCell ref="AB31:AC31"/>
    <mergeCell ref="B32:F32"/>
    <mergeCell ref="G32:I32"/>
    <mergeCell ref="J32:N32"/>
    <mergeCell ref="O32:S32"/>
    <mergeCell ref="U32:W32"/>
    <mergeCell ref="Y32:AA32"/>
    <mergeCell ref="AB32:AC32"/>
    <mergeCell ref="B31:F31"/>
    <mergeCell ref="G31:I31"/>
    <mergeCell ref="J31:N31"/>
    <mergeCell ref="O31:S31"/>
    <mergeCell ref="U31:W31"/>
    <mergeCell ref="Y31:AA31"/>
    <mergeCell ref="AB29:AC29"/>
    <mergeCell ref="B30:F30"/>
    <mergeCell ref="G30:I30"/>
    <mergeCell ref="J30:N30"/>
    <mergeCell ref="O30:S30"/>
    <mergeCell ref="U30:W30"/>
    <mergeCell ref="Y30:AA30"/>
    <mergeCell ref="AB30:AC30"/>
    <mergeCell ref="B29:F29"/>
    <mergeCell ref="G29:I29"/>
    <mergeCell ref="J29:N29"/>
    <mergeCell ref="O29:S29"/>
    <mergeCell ref="U29:W29"/>
    <mergeCell ref="Y29:AA29"/>
    <mergeCell ref="AB27:AC27"/>
    <mergeCell ref="B28:F28"/>
    <mergeCell ref="G28:I28"/>
    <mergeCell ref="J28:N28"/>
    <mergeCell ref="O28:S28"/>
    <mergeCell ref="U28:W28"/>
    <mergeCell ref="Y28:AA28"/>
    <mergeCell ref="AB28:AC28"/>
    <mergeCell ref="B27:F27"/>
    <mergeCell ref="G27:I27"/>
    <mergeCell ref="J27:N27"/>
    <mergeCell ref="O27:S27"/>
    <mergeCell ref="U27:W27"/>
    <mergeCell ref="Y27:AA27"/>
    <mergeCell ref="AB25:AC25"/>
    <mergeCell ref="B26:F26"/>
    <mergeCell ref="G26:I26"/>
    <mergeCell ref="J26:N26"/>
    <mergeCell ref="O26:S26"/>
    <mergeCell ref="U26:W26"/>
    <mergeCell ref="Y26:AA26"/>
    <mergeCell ref="AB26:AC26"/>
    <mergeCell ref="B25:F25"/>
    <mergeCell ref="G25:I25"/>
    <mergeCell ref="J25:N25"/>
    <mergeCell ref="O25:S25"/>
    <mergeCell ref="U25:W25"/>
    <mergeCell ref="Y25:AA25"/>
    <mergeCell ref="AB23:AC23"/>
    <mergeCell ref="B24:F24"/>
    <mergeCell ref="G24:I24"/>
    <mergeCell ref="J24:N24"/>
    <mergeCell ref="O24:S24"/>
    <mergeCell ref="U24:W24"/>
    <mergeCell ref="Y24:AA24"/>
    <mergeCell ref="AB24:AC24"/>
    <mergeCell ref="B23:F23"/>
    <mergeCell ref="G23:I23"/>
    <mergeCell ref="J23:N23"/>
    <mergeCell ref="O23:S23"/>
    <mergeCell ref="U23:W23"/>
    <mergeCell ref="Y23:AA23"/>
    <mergeCell ref="AB21:AC21"/>
    <mergeCell ref="B22:F22"/>
    <mergeCell ref="G22:I22"/>
    <mergeCell ref="J22:N22"/>
    <mergeCell ref="O22:S22"/>
    <mergeCell ref="U22:W22"/>
    <mergeCell ref="Y22:AA22"/>
    <mergeCell ref="AB22:AC22"/>
    <mergeCell ref="B21:F21"/>
    <mergeCell ref="G21:I21"/>
    <mergeCell ref="J21:N21"/>
    <mergeCell ref="O21:S21"/>
    <mergeCell ref="U21:W21"/>
    <mergeCell ref="Y21:AA21"/>
    <mergeCell ref="AB19:AC19"/>
    <mergeCell ref="B20:F20"/>
    <mergeCell ref="G20:I20"/>
    <mergeCell ref="J20:N20"/>
    <mergeCell ref="O20:S20"/>
    <mergeCell ref="U20:W20"/>
    <mergeCell ref="Y20:AA20"/>
    <mergeCell ref="AB20:AC20"/>
    <mergeCell ref="B19:F19"/>
    <mergeCell ref="G19:I19"/>
    <mergeCell ref="J19:N19"/>
    <mergeCell ref="O19:S19"/>
    <mergeCell ref="U19:W19"/>
    <mergeCell ref="Y19:AA19"/>
    <mergeCell ref="AB17:AC17"/>
    <mergeCell ref="B18:F18"/>
    <mergeCell ref="G18:I18"/>
    <mergeCell ref="J18:N18"/>
    <mergeCell ref="O18:S18"/>
    <mergeCell ref="U18:W18"/>
    <mergeCell ref="Y18:AA18"/>
    <mergeCell ref="AB18:AC18"/>
    <mergeCell ref="B17:F17"/>
    <mergeCell ref="G17:I17"/>
    <mergeCell ref="J17:N17"/>
    <mergeCell ref="O17:S17"/>
    <mergeCell ref="U17:W17"/>
    <mergeCell ref="Y17:AA17"/>
    <mergeCell ref="AB15:AC15"/>
    <mergeCell ref="B16:F16"/>
    <mergeCell ref="G16:I16"/>
    <mergeCell ref="J16:N16"/>
    <mergeCell ref="O16:S16"/>
    <mergeCell ref="U16:W16"/>
    <mergeCell ref="Y16:AA16"/>
    <mergeCell ref="AB16:AC16"/>
    <mergeCell ref="B15:F15"/>
    <mergeCell ref="G15:I15"/>
    <mergeCell ref="J15:N15"/>
    <mergeCell ref="O15:S15"/>
    <mergeCell ref="U15:W15"/>
    <mergeCell ref="Y15:AA15"/>
    <mergeCell ref="C7:I7"/>
    <mergeCell ref="W11:X11"/>
    <mergeCell ref="B14:F14"/>
    <mergeCell ref="G14:I14"/>
    <mergeCell ref="J14:N14"/>
    <mergeCell ref="O14:S14"/>
    <mergeCell ref="B1:K1"/>
    <mergeCell ref="B2:K2"/>
    <mergeCell ref="B3:K3"/>
    <mergeCell ref="B4:K4"/>
    <mergeCell ref="B5:K5"/>
    <mergeCell ref="B6:K6"/>
  </mergeCells>
  <conditionalFormatting sqref="AL7">
    <cfRule type="cellIs" dxfId="5" priority="1" operator="notEqual">
      <formula>"Ok"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59" orientation="landscape" r:id="rId1"/>
  <headerFooter>
    <oddHeader>&amp;R&amp;"Geneva,Gras"&amp;14ID26</oddHeader>
    <oddFooter>&amp;R
Mis au format Excel par : www.impots-et-taxes.com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70C0"/>
    <pageSetUpPr fitToPage="1"/>
  </sheetPr>
  <dimension ref="A1:AL39"/>
  <sheetViews>
    <sheetView showGridLines="0" showZeros="0" zoomScale="70" zoomScaleNormal="70" workbookViewId="0">
      <selection activeCell="AJ46" sqref="AJ46"/>
    </sheetView>
  </sheetViews>
  <sheetFormatPr baseColWidth="10" defaultColWidth="11.5" defaultRowHeight="12" x14ac:dyDescent="0.15"/>
  <cols>
    <col min="1" max="1" width="11.5" style="5"/>
    <col min="2" max="3" width="5" style="5" customWidth="1"/>
    <col min="4" max="4" width="14.83203125" style="5" customWidth="1"/>
    <col min="5" max="8" width="7.5" style="5" customWidth="1"/>
    <col min="9" max="9" width="5.33203125" style="5" customWidth="1"/>
    <col min="10" max="10" width="11.83203125" style="5" customWidth="1"/>
    <col min="11" max="13" width="5.5" style="5" customWidth="1"/>
    <col min="14" max="17" width="4.1640625" style="5" customWidth="1"/>
    <col min="18" max="21" width="4.6640625" style="5" customWidth="1"/>
    <col min="22" max="25" width="16.5" style="5" customWidth="1"/>
    <col min="26" max="26" width="2.1640625" style="5" customWidth="1"/>
    <col min="27" max="28" width="13.1640625" style="5" customWidth="1"/>
    <col min="29" max="30" width="20" style="5" customWidth="1"/>
    <col min="31" max="31" width="14.1640625" style="5" customWidth="1"/>
    <col min="32" max="32" width="4.1640625" style="5" customWidth="1"/>
    <col min="33" max="33" width="1.83203125" style="5" customWidth="1"/>
    <col min="34" max="36" width="11.5" style="5"/>
    <col min="37" max="37" width="35.6640625" style="5" bestFit="1" customWidth="1"/>
    <col min="38" max="38" width="34.5" style="5" customWidth="1"/>
    <col min="39" max="16384" width="11.5" style="5"/>
  </cols>
  <sheetData>
    <row r="1" spans="1:38" s="301" customFormat="1" ht="22.5" customHeight="1" x14ac:dyDescent="0.2">
      <c r="B1" s="655" t="s">
        <v>28</v>
      </c>
      <c r="C1" s="655"/>
      <c r="D1" s="655"/>
      <c r="E1" s="655"/>
      <c r="F1" s="655"/>
      <c r="G1" s="655"/>
      <c r="H1" s="655"/>
      <c r="I1" s="655"/>
      <c r="J1" s="655"/>
      <c r="K1" s="655"/>
      <c r="AD1" s="302"/>
      <c r="AF1" s="270"/>
    </row>
    <row r="2" spans="1:38" s="303" customFormat="1" ht="31.5" customHeight="1" x14ac:dyDescent="0.15">
      <c r="B2" s="654" t="s">
        <v>104</v>
      </c>
      <c r="C2" s="654"/>
      <c r="D2" s="654"/>
      <c r="E2" s="654"/>
      <c r="F2" s="654"/>
      <c r="G2" s="654"/>
      <c r="H2" s="654"/>
      <c r="I2" s="654"/>
      <c r="J2" s="654"/>
      <c r="K2" s="654"/>
      <c r="L2" s="270"/>
      <c r="M2" s="270"/>
      <c r="N2" s="334" t="s">
        <v>345</v>
      </c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G2" s="270"/>
      <c r="AH2" s="270"/>
    </row>
    <row r="3" spans="1:38" s="303" customFormat="1" ht="31.5" customHeight="1" x14ac:dyDescent="0.15">
      <c r="B3" s="654" t="s">
        <v>159</v>
      </c>
      <c r="C3" s="654"/>
      <c r="D3" s="654"/>
      <c r="E3" s="654"/>
      <c r="F3" s="654"/>
      <c r="G3" s="654"/>
      <c r="H3" s="654"/>
      <c r="I3" s="654"/>
      <c r="J3" s="654"/>
      <c r="K3" s="654"/>
      <c r="L3" s="270"/>
      <c r="M3" s="270"/>
      <c r="N3" s="282" t="s">
        <v>252</v>
      </c>
      <c r="P3" s="270"/>
      <c r="Q3" s="270"/>
      <c r="R3" s="271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G3" s="270"/>
      <c r="AH3" s="270"/>
      <c r="AK3" s="335" t="s">
        <v>245</v>
      </c>
      <c r="AL3" s="336"/>
    </row>
    <row r="4" spans="1:38" s="303" customFormat="1" ht="24" customHeight="1" x14ac:dyDescent="0.15">
      <c r="B4" s="656" t="s">
        <v>218</v>
      </c>
      <c r="C4" s="656"/>
      <c r="D4" s="656"/>
      <c r="E4" s="656"/>
      <c r="F4" s="656"/>
      <c r="G4" s="656"/>
      <c r="H4" s="656"/>
      <c r="I4" s="656"/>
      <c r="J4" s="656"/>
      <c r="K4" s="656"/>
      <c r="L4" s="270"/>
      <c r="M4" s="270"/>
      <c r="N4" s="270"/>
      <c r="O4" s="270"/>
      <c r="P4" s="270"/>
      <c r="Q4" s="270"/>
      <c r="R4" s="270"/>
      <c r="S4" s="270"/>
      <c r="T4" s="270"/>
      <c r="U4" s="304" t="s">
        <v>30</v>
      </c>
      <c r="V4" s="305"/>
      <c r="W4" s="275">
        <f>'ID21-P1'!U3</f>
        <v>0</v>
      </c>
      <c r="X4" s="304" t="s">
        <v>221</v>
      </c>
      <c r="Y4" s="284"/>
      <c r="AA4" s="304"/>
      <c r="AB4" s="304"/>
      <c r="AC4" s="304"/>
      <c r="AD4" s="305"/>
      <c r="AE4" s="270"/>
      <c r="AF4" s="270"/>
      <c r="AG4" s="270"/>
      <c r="AH4" s="270"/>
      <c r="AK4" s="332" t="s">
        <v>254</v>
      </c>
      <c r="AL4" s="337">
        <f>AB36+O36</f>
        <v>0</v>
      </c>
    </row>
    <row r="5" spans="1:38" s="303" customFormat="1" ht="24" customHeight="1" x14ac:dyDescent="0.15">
      <c r="B5" s="737" t="s">
        <v>33</v>
      </c>
      <c r="C5" s="737"/>
      <c r="D5" s="737"/>
      <c r="E5" s="737"/>
      <c r="F5" s="737"/>
      <c r="G5" s="737"/>
      <c r="H5" s="737"/>
      <c r="I5" s="737"/>
      <c r="J5" s="737"/>
      <c r="K5" s="737"/>
      <c r="L5" s="270"/>
      <c r="M5" s="270"/>
      <c r="O5" s="280"/>
      <c r="P5" s="443"/>
      <c r="Q5" s="270"/>
      <c r="R5" s="270"/>
      <c r="S5" s="270"/>
      <c r="T5" s="279"/>
      <c r="W5" s="282" t="s">
        <v>170</v>
      </c>
      <c r="Y5" s="283"/>
      <c r="Z5" s="284"/>
      <c r="AA5" s="285"/>
      <c r="AB5" s="285"/>
      <c r="AC5" s="270"/>
      <c r="AD5" s="270"/>
      <c r="AE5" s="286"/>
      <c r="AF5" s="270"/>
      <c r="AG5" s="270"/>
      <c r="AK5" s="333" t="s">
        <v>253</v>
      </c>
      <c r="AL5" s="338">
        <f>(J36+Y36)*9.5%</f>
        <v>0</v>
      </c>
    </row>
    <row r="6" spans="1:38" s="301" customFormat="1" ht="18" customHeight="1" x14ac:dyDescent="0.15">
      <c r="B6" s="642" t="s">
        <v>34</v>
      </c>
      <c r="C6" s="642"/>
      <c r="D6" s="642"/>
      <c r="E6" s="642"/>
      <c r="F6" s="642"/>
      <c r="G6" s="642"/>
      <c r="H6" s="642"/>
      <c r="I6" s="642"/>
      <c r="J6" s="642"/>
      <c r="K6" s="642"/>
      <c r="L6" s="277"/>
      <c r="M6" s="277"/>
      <c r="O6" s="277"/>
      <c r="P6" s="287"/>
      <c r="Q6" s="277"/>
      <c r="R6" s="277"/>
      <c r="S6" s="277"/>
      <c r="T6" s="277"/>
      <c r="U6" s="277"/>
      <c r="V6" s="277"/>
      <c r="W6" s="288"/>
      <c r="X6" s="283"/>
      <c r="Y6" s="288"/>
      <c r="Z6" s="288"/>
      <c r="AA6" s="288"/>
      <c r="AB6" s="288"/>
      <c r="AC6" s="277"/>
      <c r="AD6" s="277"/>
      <c r="AE6" s="288"/>
      <c r="AF6" s="277"/>
      <c r="AG6" s="277"/>
      <c r="AK6" s="339" t="s">
        <v>248</v>
      </c>
      <c r="AL6" s="340">
        <f>AL4-AL5</f>
        <v>0</v>
      </c>
    </row>
    <row r="7" spans="1:38" s="301" customFormat="1" ht="23.25" customHeight="1" x14ac:dyDescent="0.15">
      <c r="B7" s="289"/>
      <c r="C7" s="642"/>
      <c r="D7" s="642"/>
      <c r="E7" s="642"/>
      <c r="F7" s="642"/>
      <c r="G7" s="642"/>
      <c r="H7" s="642"/>
      <c r="I7" s="642"/>
      <c r="J7" s="277"/>
      <c r="K7" s="290"/>
      <c r="L7" s="290" t="s">
        <v>35</v>
      </c>
      <c r="M7" s="277"/>
      <c r="N7" s="287"/>
      <c r="O7" s="277"/>
      <c r="P7" s="277"/>
      <c r="Q7" s="277"/>
      <c r="R7" s="277"/>
      <c r="S7" s="277"/>
      <c r="T7" s="277"/>
      <c r="W7" s="288"/>
      <c r="X7" s="291">
        <f>paramètres!B12</f>
        <v>0</v>
      </c>
      <c r="Y7" s="288"/>
      <c r="Z7" s="288"/>
      <c r="AA7" s="288"/>
      <c r="AB7" s="288"/>
      <c r="AC7" s="277"/>
      <c r="AD7" s="277"/>
      <c r="AE7" s="288"/>
      <c r="AF7" s="277"/>
      <c r="AG7" s="277"/>
      <c r="AK7" s="341"/>
      <c r="AL7" s="342" t="str">
        <f>IF(AL6&lt;&gt;0,"Vérifiez vos données !!!","Ok")</f>
        <v>Ok</v>
      </c>
    </row>
    <row r="8" spans="1:38" s="301" customFormat="1" ht="18" customHeight="1" x14ac:dyDescent="0.2">
      <c r="B8" s="312"/>
      <c r="C8" s="312"/>
      <c r="D8" s="313"/>
      <c r="E8" s="313"/>
      <c r="F8" s="313"/>
      <c r="G8" s="313"/>
      <c r="H8" s="313"/>
      <c r="I8" s="313"/>
      <c r="J8" s="314"/>
      <c r="L8" s="290" t="s">
        <v>20</v>
      </c>
      <c r="M8" s="270"/>
      <c r="N8" s="292" t="str">
        <f>'ID21-P1'!L7</f>
        <v/>
      </c>
      <c r="O8" s="292" t="str">
        <f>'ID21-P1'!M7</f>
        <v/>
      </c>
      <c r="P8" s="292" t="str">
        <f>'ID21-P1'!N7</f>
        <v/>
      </c>
      <c r="Q8" s="292" t="str">
        <f>'ID21-P1'!O7</f>
        <v/>
      </c>
      <c r="R8" s="292" t="str">
        <f>'ID21-P1'!P7</f>
        <v/>
      </c>
      <c r="S8" s="292" t="str">
        <f>'ID21-P1'!Q7</f>
        <v/>
      </c>
      <c r="T8" s="315"/>
      <c r="U8" s="316" t="str">
        <f>'ID21-P1'!S7</f>
        <v/>
      </c>
      <c r="W8" s="283"/>
      <c r="X8" s="288"/>
      <c r="Y8" s="288"/>
      <c r="Z8" s="288"/>
      <c r="AA8" s="288"/>
      <c r="AB8" s="288"/>
      <c r="AC8" s="277"/>
      <c r="AD8" s="277"/>
      <c r="AE8" s="288"/>
      <c r="AF8" s="277"/>
      <c r="AG8" s="277"/>
    </row>
    <row r="9" spans="1:38" s="301" customFormat="1" ht="18" customHeight="1" x14ac:dyDescent="0.15">
      <c r="B9" s="319"/>
      <c r="C9" s="319"/>
      <c r="D9" s="313"/>
      <c r="E9" s="313"/>
      <c r="F9" s="313"/>
      <c r="G9" s="313"/>
      <c r="H9" s="313"/>
      <c r="I9" s="313"/>
      <c r="J9" s="320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88"/>
      <c r="X9" s="295"/>
      <c r="Y9" s="286"/>
      <c r="Z9" s="295"/>
      <c r="AA9" s="286"/>
      <c r="AB9" s="286"/>
      <c r="AC9" s="277"/>
      <c r="AD9" s="277"/>
      <c r="AE9" s="288"/>
      <c r="AF9" s="277"/>
      <c r="AG9" s="277"/>
    </row>
    <row r="10" spans="1:38" s="301" customFormat="1" ht="18" customHeight="1" x14ac:dyDescent="0.15">
      <c r="B10" s="319"/>
      <c r="C10" s="319"/>
      <c r="D10" s="313"/>
      <c r="E10" s="313"/>
      <c r="F10" s="313"/>
      <c r="G10" s="313"/>
      <c r="H10" s="313"/>
      <c r="I10" s="313"/>
      <c r="J10" s="320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88"/>
      <c r="X10" s="295"/>
      <c r="Y10" s="286"/>
      <c r="Z10" s="295"/>
      <c r="AA10" s="286"/>
      <c r="AB10" s="286"/>
      <c r="AC10" s="277"/>
      <c r="AD10" s="277"/>
      <c r="AE10" s="288"/>
      <c r="AF10" s="277"/>
      <c r="AG10" s="277"/>
    </row>
    <row r="11" spans="1:38" s="301" customFormat="1" ht="18" customHeight="1" x14ac:dyDescent="0.2">
      <c r="B11" s="319"/>
      <c r="C11" s="319"/>
      <c r="D11" s="323"/>
      <c r="E11" s="323"/>
      <c r="F11" s="323"/>
      <c r="G11" s="313"/>
      <c r="H11" s="313"/>
      <c r="I11" s="313"/>
      <c r="J11" s="320"/>
      <c r="L11" s="299"/>
      <c r="M11" s="277"/>
      <c r="N11" s="277"/>
      <c r="O11" s="277"/>
      <c r="P11" s="277"/>
      <c r="Q11" s="277"/>
      <c r="R11" s="277"/>
      <c r="S11" s="277"/>
      <c r="T11" s="277"/>
      <c r="U11" s="277"/>
      <c r="V11" s="300" t="s">
        <v>295</v>
      </c>
      <c r="W11" s="800" t="s">
        <v>346</v>
      </c>
      <c r="X11" s="659"/>
      <c r="Y11" s="373" t="str">
        <f>paramètres!$B$20+1&amp;"."</f>
        <v>1.</v>
      </c>
      <c r="Z11" s="295"/>
      <c r="AA11" s="286"/>
      <c r="AB11" s="286"/>
      <c r="AC11" s="277"/>
      <c r="AE11" s="288"/>
      <c r="AF11" s="277"/>
      <c r="AG11" s="277"/>
    </row>
    <row r="12" spans="1:38" s="301" customFormat="1" ht="18" customHeight="1" x14ac:dyDescent="0.15">
      <c r="K12" s="325"/>
      <c r="L12" s="325"/>
    </row>
    <row r="13" spans="1:38" s="215" customFormat="1" ht="9" customHeight="1" x14ac:dyDescent="0.15">
      <c r="B13" s="217"/>
      <c r="C13" s="218"/>
      <c r="D13" s="218"/>
      <c r="E13" s="218"/>
      <c r="F13" s="218"/>
      <c r="G13" s="216"/>
      <c r="H13" s="216"/>
      <c r="I13" s="219"/>
      <c r="J13" s="218"/>
      <c r="K13" s="218"/>
      <c r="L13" s="218"/>
      <c r="M13" s="216"/>
      <c r="N13" s="216"/>
      <c r="O13" s="216"/>
      <c r="P13" s="216"/>
      <c r="Q13" s="216"/>
      <c r="R13" s="216"/>
      <c r="S13" s="216"/>
      <c r="T13" s="216"/>
      <c r="U13" s="216"/>
    </row>
    <row r="14" spans="1:38" s="216" customFormat="1" ht="13.5" customHeight="1" thickBot="1" x14ac:dyDescent="0.2">
      <c r="B14" s="773"/>
      <c r="C14" s="773"/>
      <c r="D14" s="773"/>
      <c r="E14" s="773"/>
      <c r="F14" s="773"/>
      <c r="G14" s="772"/>
      <c r="H14" s="772"/>
      <c r="I14" s="772"/>
      <c r="J14" s="772"/>
      <c r="K14" s="772"/>
      <c r="L14" s="772"/>
      <c r="M14" s="772"/>
      <c r="N14" s="772"/>
      <c r="O14" s="772"/>
      <c r="P14" s="772"/>
      <c r="Q14" s="772"/>
      <c r="R14" s="772"/>
      <c r="S14" s="772"/>
      <c r="T14" s="220"/>
      <c r="U14" s="220"/>
      <c r="V14" s="220"/>
      <c r="W14" s="220"/>
      <c r="X14" s="220"/>
      <c r="Y14" s="221"/>
      <c r="AA14" s="222"/>
      <c r="AB14" s="222"/>
      <c r="AC14" s="222"/>
      <c r="AD14" s="222"/>
    </row>
    <row r="15" spans="1:38" s="225" customFormat="1" ht="54.75" customHeight="1" x14ac:dyDescent="0.15">
      <c r="B15" s="783" t="s">
        <v>242</v>
      </c>
      <c r="C15" s="781"/>
      <c r="D15" s="781"/>
      <c r="E15" s="781"/>
      <c r="F15" s="782"/>
      <c r="G15" s="778" t="s">
        <v>241</v>
      </c>
      <c r="H15" s="778"/>
      <c r="I15" s="778"/>
      <c r="J15" s="778" t="s">
        <v>239</v>
      </c>
      <c r="K15" s="778"/>
      <c r="L15" s="778"/>
      <c r="M15" s="778"/>
      <c r="N15" s="778"/>
      <c r="O15" s="778" t="s">
        <v>240</v>
      </c>
      <c r="P15" s="778"/>
      <c r="Q15" s="778"/>
      <c r="R15" s="778"/>
      <c r="S15" s="779"/>
      <c r="T15" s="221"/>
      <c r="U15" s="784" t="s">
        <v>242</v>
      </c>
      <c r="V15" s="778"/>
      <c r="W15" s="778"/>
      <c r="X15" s="444" t="s">
        <v>241</v>
      </c>
      <c r="Y15" s="778" t="s">
        <v>239</v>
      </c>
      <c r="Z15" s="778"/>
      <c r="AA15" s="778"/>
      <c r="AB15" s="778" t="s">
        <v>240</v>
      </c>
      <c r="AC15" s="779"/>
      <c r="AD15" s="224"/>
    </row>
    <row r="16" spans="1:38" s="133" customFormat="1" ht="27" customHeight="1" x14ac:dyDescent="0.15">
      <c r="A16" s="391" t="s">
        <v>407</v>
      </c>
      <c r="B16" s="801">
        <f>+IFERROR(VLOOKUP(A16,source_honoraires!$C$10:$V$351,source_honoraires!$F$8,FALSE),0)</f>
        <v>0</v>
      </c>
      <c r="C16" s="802"/>
      <c r="D16" s="802"/>
      <c r="E16" s="802"/>
      <c r="F16" s="803"/>
      <c r="G16" s="804">
        <f>+IFERROR(VLOOKUP(A16,source_honoraires!$C$10:$V$351,source_honoraires!$E$8,FALSE),0)</f>
        <v>0</v>
      </c>
      <c r="H16" s="804"/>
      <c r="I16" s="804"/>
      <c r="J16" s="747">
        <f>+IFERROR(VLOOKUP(A16,source_honoraires!$C$10:$V$351,source_honoraires!$T$8,FALSE),0)</f>
        <v>0</v>
      </c>
      <c r="K16" s="747"/>
      <c r="L16" s="747"/>
      <c r="M16" s="747"/>
      <c r="N16" s="747"/>
      <c r="O16" s="747">
        <f>+IFERROR(VLOOKUP(A16,source_honoraires!$C$10:$V$351,source_honoraires!$V$8,FALSE),0)</f>
        <v>0</v>
      </c>
      <c r="P16" s="747"/>
      <c r="Q16" s="747"/>
      <c r="R16" s="747"/>
      <c r="S16" s="748"/>
      <c r="T16" s="391" t="s">
        <v>427</v>
      </c>
      <c r="U16" s="752">
        <f>IFERROR(VLOOKUP(T16,source_honoraires!$C$10:$V$351,source_honoraires!$F$8,FALSE),0)</f>
        <v>0</v>
      </c>
      <c r="V16" s="751"/>
      <c r="W16" s="751"/>
      <c r="X16" s="387">
        <f>IFERROR(VLOOKUP(T16,source_honoraires!$C$10:$V$351,source_honoraires!$E$8,FALSE),0)</f>
        <v>0</v>
      </c>
      <c r="Y16" s="747">
        <f>IFERROR(VLOOKUP(T16,source_honoraires!$C$10:$V$351,source_honoraires!$T$8,FALSE),0)</f>
        <v>0</v>
      </c>
      <c r="Z16" s="747"/>
      <c r="AA16" s="747"/>
      <c r="AB16" s="747">
        <f>IFERROR(VLOOKUP(T16,source_honoraires!$C$10:$V$351,source_honoraires!$V$8,FALSE),0)</f>
        <v>0</v>
      </c>
      <c r="AC16" s="748"/>
      <c r="AD16" s="142"/>
    </row>
    <row r="17" spans="1:30" s="37" customFormat="1" ht="27" customHeight="1" x14ac:dyDescent="0.15">
      <c r="A17" s="391" t="s">
        <v>408</v>
      </c>
      <c r="B17" s="801">
        <f>+IFERROR(VLOOKUP(A17,source_honoraires!$C$10:$V$351,source_honoraires!$F$8,FALSE),0)</f>
        <v>0</v>
      </c>
      <c r="C17" s="802"/>
      <c r="D17" s="802"/>
      <c r="E17" s="802"/>
      <c r="F17" s="803"/>
      <c r="G17" s="804">
        <f>+IFERROR(VLOOKUP(A17,source_honoraires!$C$10:$V$351,source_honoraires!$E$8,FALSE),0)</f>
        <v>0</v>
      </c>
      <c r="H17" s="804"/>
      <c r="I17" s="804"/>
      <c r="J17" s="747">
        <f>+IFERROR(VLOOKUP(A17,source_honoraires!$C$10:$V$351,source_honoraires!$T$8,FALSE),0)</f>
        <v>0</v>
      </c>
      <c r="K17" s="747"/>
      <c r="L17" s="747"/>
      <c r="M17" s="747"/>
      <c r="N17" s="747"/>
      <c r="O17" s="747">
        <f>+IFERROR(VLOOKUP(A17,source_honoraires!$C$10:$V$351,source_honoraires!$V$8,FALSE),0)</f>
        <v>0</v>
      </c>
      <c r="P17" s="747"/>
      <c r="Q17" s="747"/>
      <c r="R17" s="747"/>
      <c r="S17" s="748"/>
      <c r="T17" s="391" t="s">
        <v>428</v>
      </c>
      <c r="U17" s="752">
        <f>IFERROR(VLOOKUP(T17,source_honoraires!$C$10:$V$351,source_honoraires!$F$8,FALSE),0)</f>
        <v>0</v>
      </c>
      <c r="V17" s="751"/>
      <c r="W17" s="751"/>
      <c r="X17" s="387">
        <f>IFERROR(VLOOKUP(T17,source_honoraires!$C$10:$V$351,source_honoraires!$E$8,FALSE),0)</f>
        <v>0</v>
      </c>
      <c r="Y17" s="747">
        <f>IFERROR(VLOOKUP(T17,source_honoraires!$C$10:$V$351,source_honoraires!$T$8,FALSE),0)</f>
        <v>0</v>
      </c>
      <c r="Z17" s="747"/>
      <c r="AA17" s="747"/>
      <c r="AB17" s="747">
        <f>IFERROR(VLOOKUP(T17,source_honoraires!$C$10:$V$351,source_honoraires!$V$8,FALSE),0)</f>
        <v>0</v>
      </c>
      <c r="AC17" s="748"/>
      <c r="AD17" s="142"/>
    </row>
    <row r="18" spans="1:30" s="37" customFormat="1" ht="27" customHeight="1" x14ac:dyDescent="0.15">
      <c r="A18" s="391" t="s">
        <v>409</v>
      </c>
      <c r="B18" s="801">
        <f>+IFERROR(VLOOKUP(A18,source_honoraires!$C$10:$V$351,source_honoraires!$F$8,FALSE),0)</f>
        <v>0</v>
      </c>
      <c r="C18" s="802"/>
      <c r="D18" s="802"/>
      <c r="E18" s="802"/>
      <c r="F18" s="803"/>
      <c r="G18" s="804">
        <f>+IFERROR(VLOOKUP(A18,source_honoraires!$C$10:$V$351,source_honoraires!$E$8,FALSE),0)</f>
        <v>0</v>
      </c>
      <c r="H18" s="804"/>
      <c r="I18" s="804"/>
      <c r="J18" s="747">
        <f>+IFERROR(VLOOKUP(A18,source_honoraires!$C$10:$V$351,source_honoraires!$T$8,FALSE),0)</f>
        <v>0</v>
      </c>
      <c r="K18" s="747"/>
      <c r="L18" s="747"/>
      <c r="M18" s="747"/>
      <c r="N18" s="747"/>
      <c r="O18" s="747">
        <f>+IFERROR(VLOOKUP(A18,source_honoraires!$C$10:$V$351,source_honoraires!$V$8,FALSE),0)</f>
        <v>0</v>
      </c>
      <c r="P18" s="747"/>
      <c r="Q18" s="747"/>
      <c r="R18" s="747"/>
      <c r="S18" s="748"/>
      <c r="T18" s="391" t="s">
        <v>429</v>
      </c>
      <c r="U18" s="752">
        <f>IFERROR(VLOOKUP(T18,source_honoraires!$C$10:$V$351,source_honoraires!$F$8,FALSE),0)</f>
        <v>0</v>
      </c>
      <c r="V18" s="751"/>
      <c r="W18" s="751"/>
      <c r="X18" s="387">
        <f>IFERROR(VLOOKUP(T18,source_honoraires!$C$10:$V$351,source_honoraires!$E$8,FALSE),0)</f>
        <v>0</v>
      </c>
      <c r="Y18" s="747">
        <f>IFERROR(VLOOKUP(T18,source_honoraires!$C$10:$V$351,source_honoraires!$T$8,FALSE),0)</f>
        <v>0</v>
      </c>
      <c r="Z18" s="747"/>
      <c r="AA18" s="747"/>
      <c r="AB18" s="747">
        <f>IFERROR(VLOOKUP(T18,source_honoraires!$C$10:$V$351,source_honoraires!$V$8,FALSE),0)</f>
        <v>0</v>
      </c>
      <c r="AC18" s="748"/>
      <c r="AD18" s="143"/>
    </row>
    <row r="19" spans="1:30" s="37" customFormat="1" ht="27" customHeight="1" x14ac:dyDescent="0.15">
      <c r="A19" s="391" t="s">
        <v>410</v>
      </c>
      <c r="B19" s="801">
        <f>+IFERROR(VLOOKUP(A19,source_honoraires!$C$10:$V$351,source_honoraires!$F$8,FALSE),0)</f>
        <v>0</v>
      </c>
      <c r="C19" s="802"/>
      <c r="D19" s="802"/>
      <c r="E19" s="802"/>
      <c r="F19" s="803"/>
      <c r="G19" s="804">
        <f>+IFERROR(VLOOKUP(A19,source_honoraires!$C$10:$V$351,source_honoraires!$E$8,FALSE),0)</f>
        <v>0</v>
      </c>
      <c r="H19" s="804"/>
      <c r="I19" s="804"/>
      <c r="J19" s="747">
        <f>+IFERROR(VLOOKUP(A19,source_honoraires!$C$10:$V$351,source_honoraires!$T$8,FALSE),0)</f>
        <v>0</v>
      </c>
      <c r="K19" s="747"/>
      <c r="L19" s="747"/>
      <c r="M19" s="747"/>
      <c r="N19" s="747"/>
      <c r="O19" s="747">
        <f>+IFERROR(VLOOKUP(A19,source_honoraires!$C$10:$V$351,source_honoraires!$V$8,FALSE),0)</f>
        <v>0</v>
      </c>
      <c r="P19" s="747"/>
      <c r="Q19" s="747"/>
      <c r="R19" s="747"/>
      <c r="S19" s="748"/>
      <c r="T19" s="391" t="s">
        <v>430</v>
      </c>
      <c r="U19" s="752">
        <f>IFERROR(VLOOKUP(T19,source_honoraires!$C$10:$V$351,source_honoraires!$F$8,FALSE),0)</f>
        <v>0</v>
      </c>
      <c r="V19" s="751"/>
      <c r="W19" s="751"/>
      <c r="X19" s="387">
        <f>IFERROR(VLOOKUP(T19,source_honoraires!$C$10:$V$351,source_honoraires!$E$8,FALSE),0)</f>
        <v>0</v>
      </c>
      <c r="Y19" s="747">
        <f>IFERROR(VLOOKUP(T19,source_honoraires!$C$10:$V$351,source_honoraires!$T$8,FALSE),0)</f>
        <v>0</v>
      </c>
      <c r="Z19" s="747"/>
      <c r="AA19" s="747"/>
      <c r="AB19" s="747">
        <f>IFERROR(VLOOKUP(T19,source_honoraires!$C$10:$V$351,source_honoraires!$V$8,FALSE),0)</f>
        <v>0</v>
      </c>
      <c r="AC19" s="748"/>
      <c r="AD19" s="143"/>
    </row>
    <row r="20" spans="1:30" s="37" customFormat="1" ht="27" customHeight="1" x14ac:dyDescent="0.15">
      <c r="A20" s="391" t="s">
        <v>411</v>
      </c>
      <c r="B20" s="801">
        <f>+IFERROR(VLOOKUP(A20,source_honoraires!$C$10:$V$351,source_honoraires!$F$8,FALSE),0)</f>
        <v>0</v>
      </c>
      <c r="C20" s="802"/>
      <c r="D20" s="802"/>
      <c r="E20" s="802"/>
      <c r="F20" s="803"/>
      <c r="G20" s="804">
        <f>+IFERROR(VLOOKUP(A20,source_honoraires!$C$10:$V$351,source_honoraires!$E$8,FALSE),0)</f>
        <v>0</v>
      </c>
      <c r="H20" s="804"/>
      <c r="I20" s="804"/>
      <c r="J20" s="747">
        <f>+IFERROR(VLOOKUP(A20,source_honoraires!$C$10:$V$351,source_honoraires!$T$8,FALSE),0)</f>
        <v>0</v>
      </c>
      <c r="K20" s="747"/>
      <c r="L20" s="747"/>
      <c r="M20" s="747"/>
      <c r="N20" s="747"/>
      <c r="O20" s="747">
        <f>+IFERROR(VLOOKUP(A20,source_honoraires!$C$10:$V$351,source_honoraires!$V$8,FALSE),0)</f>
        <v>0</v>
      </c>
      <c r="P20" s="747"/>
      <c r="Q20" s="747"/>
      <c r="R20" s="747"/>
      <c r="S20" s="748"/>
      <c r="T20" s="391" t="s">
        <v>431</v>
      </c>
      <c r="U20" s="752">
        <f>IFERROR(VLOOKUP(T20,source_honoraires!$C$10:$V$351,source_honoraires!$F$8,FALSE),0)</f>
        <v>0</v>
      </c>
      <c r="V20" s="751"/>
      <c r="W20" s="751"/>
      <c r="X20" s="387">
        <f>IFERROR(VLOOKUP(T20,source_honoraires!$C$10:$V$351,source_honoraires!$E$8,FALSE),0)</f>
        <v>0</v>
      </c>
      <c r="Y20" s="747">
        <f>IFERROR(VLOOKUP(T20,source_honoraires!$C$10:$V$351,source_honoraires!$T$8,FALSE),0)</f>
        <v>0</v>
      </c>
      <c r="Z20" s="747"/>
      <c r="AA20" s="747"/>
      <c r="AB20" s="747">
        <f>IFERROR(VLOOKUP(T20,source_honoraires!$C$10:$V$351,source_honoraires!$V$8,FALSE),0)</f>
        <v>0</v>
      </c>
      <c r="AC20" s="748"/>
      <c r="AD20" s="143"/>
    </row>
    <row r="21" spans="1:30" s="37" customFormat="1" ht="27" customHeight="1" x14ac:dyDescent="0.15">
      <c r="A21" s="391" t="s">
        <v>412</v>
      </c>
      <c r="B21" s="801">
        <f>+IFERROR(VLOOKUP(A21,source_honoraires!$C$10:$V$351,source_honoraires!$F$8,FALSE),0)</f>
        <v>0</v>
      </c>
      <c r="C21" s="802"/>
      <c r="D21" s="802"/>
      <c r="E21" s="802"/>
      <c r="F21" s="803"/>
      <c r="G21" s="804">
        <f>+IFERROR(VLOOKUP(A21,source_honoraires!$C$10:$V$351,source_honoraires!$E$8,FALSE),0)</f>
        <v>0</v>
      </c>
      <c r="H21" s="804"/>
      <c r="I21" s="804"/>
      <c r="J21" s="747">
        <f>+IFERROR(VLOOKUP(A21,source_honoraires!$C$10:$V$351,source_honoraires!$T$8,FALSE),0)</f>
        <v>0</v>
      </c>
      <c r="K21" s="747"/>
      <c r="L21" s="747"/>
      <c r="M21" s="747"/>
      <c r="N21" s="747"/>
      <c r="O21" s="747">
        <f>+IFERROR(VLOOKUP(A21,source_honoraires!$C$10:$V$351,source_honoraires!$V$8,FALSE),0)</f>
        <v>0</v>
      </c>
      <c r="P21" s="747"/>
      <c r="Q21" s="747"/>
      <c r="R21" s="747"/>
      <c r="S21" s="748"/>
      <c r="T21" s="391" t="s">
        <v>432</v>
      </c>
      <c r="U21" s="752">
        <f>IFERROR(VLOOKUP(T21,source_honoraires!$C$10:$V$351,source_honoraires!$F$8,FALSE),0)</f>
        <v>0</v>
      </c>
      <c r="V21" s="751"/>
      <c r="W21" s="751"/>
      <c r="X21" s="387">
        <f>IFERROR(VLOOKUP(T21,source_honoraires!$C$10:$V$351,source_honoraires!$E$8,FALSE),0)</f>
        <v>0</v>
      </c>
      <c r="Y21" s="747">
        <f>IFERROR(VLOOKUP(T21,source_honoraires!$C$10:$V$351,source_honoraires!$T$8,FALSE),0)</f>
        <v>0</v>
      </c>
      <c r="Z21" s="747"/>
      <c r="AA21" s="747"/>
      <c r="AB21" s="747">
        <f>IFERROR(VLOOKUP(T21,source_honoraires!$C$10:$V$351,source_honoraires!$V$8,FALSE),0)</f>
        <v>0</v>
      </c>
      <c r="AC21" s="748"/>
      <c r="AD21" s="143"/>
    </row>
    <row r="22" spans="1:30" s="37" customFormat="1" ht="27" customHeight="1" x14ac:dyDescent="0.15">
      <c r="A22" s="391" t="s">
        <v>413</v>
      </c>
      <c r="B22" s="801">
        <f>+IFERROR(VLOOKUP(A22,source_honoraires!$C$10:$V$351,source_honoraires!$F$8,FALSE),0)</f>
        <v>0</v>
      </c>
      <c r="C22" s="802"/>
      <c r="D22" s="802"/>
      <c r="E22" s="802"/>
      <c r="F22" s="803"/>
      <c r="G22" s="804">
        <f>+IFERROR(VLOOKUP(A22,source_honoraires!$C$10:$V$351,source_honoraires!$E$8,FALSE),0)</f>
        <v>0</v>
      </c>
      <c r="H22" s="804"/>
      <c r="I22" s="804"/>
      <c r="J22" s="747">
        <f>+IFERROR(VLOOKUP(A22,source_honoraires!$C$10:$V$351,source_honoraires!$T$8,FALSE),0)</f>
        <v>0</v>
      </c>
      <c r="K22" s="747"/>
      <c r="L22" s="747"/>
      <c r="M22" s="747"/>
      <c r="N22" s="747"/>
      <c r="O22" s="747">
        <f>+IFERROR(VLOOKUP(A22,source_honoraires!$C$10:$V$351,source_honoraires!$V$8,FALSE),0)</f>
        <v>0</v>
      </c>
      <c r="P22" s="747"/>
      <c r="Q22" s="747"/>
      <c r="R22" s="747"/>
      <c r="S22" s="748"/>
      <c r="T22" s="391" t="s">
        <v>433</v>
      </c>
      <c r="U22" s="752">
        <f>IFERROR(VLOOKUP(T22,source_honoraires!$C$10:$V$351,source_honoraires!$F$8,FALSE),0)</f>
        <v>0</v>
      </c>
      <c r="V22" s="751"/>
      <c r="W22" s="751"/>
      <c r="X22" s="387">
        <f>IFERROR(VLOOKUP(T22,source_honoraires!$C$10:$V$351,source_honoraires!$E$8,FALSE),0)</f>
        <v>0</v>
      </c>
      <c r="Y22" s="747">
        <f>IFERROR(VLOOKUP(T22,source_honoraires!$C$10:$V$351,source_honoraires!$T$8,FALSE),0)</f>
        <v>0</v>
      </c>
      <c r="Z22" s="747"/>
      <c r="AA22" s="747"/>
      <c r="AB22" s="747">
        <f>IFERROR(VLOOKUP(T22,source_honoraires!$C$10:$V$351,source_honoraires!$V$8,FALSE),0)</f>
        <v>0</v>
      </c>
      <c r="AC22" s="748"/>
      <c r="AD22" s="143"/>
    </row>
    <row r="23" spans="1:30" s="37" customFormat="1" ht="27" customHeight="1" x14ac:dyDescent="0.15">
      <c r="A23" s="391" t="s">
        <v>414</v>
      </c>
      <c r="B23" s="801">
        <f>+IFERROR(VLOOKUP(A23,source_honoraires!$C$10:$V$351,source_honoraires!$F$8,FALSE),0)</f>
        <v>0</v>
      </c>
      <c r="C23" s="802"/>
      <c r="D23" s="802"/>
      <c r="E23" s="802"/>
      <c r="F23" s="803"/>
      <c r="G23" s="804">
        <f>+IFERROR(VLOOKUP(A23,source_honoraires!$C$10:$V$351,source_honoraires!$E$8,FALSE),0)</f>
        <v>0</v>
      </c>
      <c r="H23" s="804"/>
      <c r="I23" s="804"/>
      <c r="J23" s="747">
        <f>+IFERROR(VLOOKUP(A23,source_honoraires!$C$10:$V$351,source_honoraires!$T$8,FALSE),0)</f>
        <v>0</v>
      </c>
      <c r="K23" s="747"/>
      <c r="L23" s="747"/>
      <c r="M23" s="747"/>
      <c r="N23" s="747"/>
      <c r="O23" s="747">
        <f>+IFERROR(VLOOKUP(A23,source_honoraires!$C$10:$V$351,source_honoraires!$V$8,FALSE),0)</f>
        <v>0</v>
      </c>
      <c r="P23" s="747"/>
      <c r="Q23" s="747"/>
      <c r="R23" s="747"/>
      <c r="S23" s="748"/>
      <c r="T23" s="391" t="s">
        <v>434</v>
      </c>
      <c r="U23" s="752">
        <f>IFERROR(VLOOKUP(T23,source_honoraires!$C$10:$V$351,source_honoraires!$F$8,FALSE),0)</f>
        <v>0</v>
      </c>
      <c r="V23" s="751"/>
      <c r="W23" s="751"/>
      <c r="X23" s="387">
        <f>IFERROR(VLOOKUP(T23,source_honoraires!$C$10:$V$351,source_honoraires!$E$8,FALSE),0)</f>
        <v>0</v>
      </c>
      <c r="Y23" s="747">
        <f>IFERROR(VLOOKUP(T23,source_honoraires!$C$10:$V$351,source_honoraires!$T$8,FALSE),0)</f>
        <v>0</v>
      </c>
      <c r="Z23" s="747"/>
      <c r="AA23" s="747"/>
      <c r="AB23" s="747">
        <f>IFERROR(VLOOKUP(T23,source_honoraires!$C$10:$V$351,source_honoraires!$V$8,FALSE),0)</f>
        <v>0</v>
      </c>
      <c r="AC23" s="748"/>
      <c r="AD23" s="143"/>
    </row>
    <row r="24" spans="1:30" s="37" customFormat="1" ht="27" customHeight="1" x14ac:dyDescent="0.15">
      <c r="A24" s="391" t="s">
        <v>415</v>
      </c>
      <c r="B24" s="801">
        <f>+IFERROR(VLOOKUP(A24,source_honoraires!$C$10:$V$351,source_honoraires!$F$8,FALSE),0)</f>
        <v>0</v>
      </c>
      <c r="C24" s="802"/>
      <c r="D24" s="802"/>
      <c r="E24" s="802"/>
      <c r="F24" s="803"/>
      <c r="G24" s="804">
        <f>+IFERROR(VLOOKUP(A24,source_honoraires!$C$10:$V$351,source_honoraires!$E$8,FALSE),0)</f>
        <v>0</v>
      </c>
      <c r="H24" s="804"/>
      <c r="I24" s="804"/>
      <c r="J24" s="747">
        <f>+IFERROR(VLOOKUP(A24,source_honoraires!$C$10:$V$351,source_honoraires!$T$8,FALSE),0)</f>
        <v>0</v>
      </c>
      <c r="K24" s="747"/>
      <c r="L24" s="747"/>
      <c r="M24" s="747"/>
      <c r="N24" s="747"/>
      <c r="O24" s="747">
        <f>+IFERROR(VLOOKUP(A24,source_honoraires!$C$10:$V$351,source_honoraires!$V$8,FALSE),0)</f>
        <v>0</v>
      </c>
      <c r="P24" s="747"/>
      <c r="Q24" s="747"/>
      <c r="R24" s="747"/>
      <c r="S24" s="748"/>
      <c r="T24" s="391" t="s">
        <v>435</v>
      </c>
      <c r="U24" s="752">
        <f>IFERROR(VLOOKUP(T24,source_honoraires!$C$10:$V$351,source_honoraires!$F$8,FALSE),0)</f>
        <v>0</v>
      </c>
      <c r="V24" s="751"/>
      <c r="W24" s="751"/>
      <c r="X24" s="387">
        <f>IFERROR(VLOOKUP(T24,source_honoraires!$C$10:$V$351,source_honoraires!$E$8,FALSE),0)</f>
        <v>0</v>
      </c>
      <c r="Y24" s="747">
        <f>IFERROR(VLOOKUP(T24,source_honoraires!$C$10:$V$351,source_honoraires!$T$8,FALSE),0)</f>
        <v>0</v>
      </c>
      <c r="Z24" s="747"/>
      <c r="AA24" s="747"/>
      <c r="AB24" s="747">
        <f>IFERROR(VLOOKUP(T24,source_honoraires!$C$10:$V$351,source_honoraires!$V$8,FALSE),0)</f>
        <v>0</v>
      </c>
      <c r="AC24" s="748"/>
      <c r="AD24" s="143"/>
    </row>
    <row r="25" spans="1:30" s="37" customFormat="1" ht="27" customHeight="1" x14ac:dyDescent="0.15">
      <c r="A25" s="391" t="s">
        <v>416</v>
      </c>
      <c r="B25" s="801">
        <f>+IFERROR(VLOOKUP(A25,source_honoraires!$C$10:$V$351,source_honoraires!$F$8,FALSE),0)</f>
        <v>0</v>
      </c>
      <c r="C25" s="802"/>
      <c r="D25" s="802"/>
      <c r="E25" s="802"/>
      <c r="F25" s="803"/>
      <c r="G25" s="804">
        <f>+IFERROR(VLOOKUP(A25,source_honoraires!$C$10:$V$351,source_honoraires!$E$8,FALSE),0)</f>
        <v>0</v>
      </c>
      <c r="H25" s="804"/>
      <c r="I25" s="804"/>
      <c r="J25" s="747">
        <f>+IFERROR(VLOOKUP(A25,source_honoraires!$C$10:$V$351,source_honoraires!$T$8,FALSE),0)</f>
        <v>0</v>
      </c>
      <c r="K25" s="747"/>
      <c r="L25" s="747"/>
      <c r="M25" s="747"/>
      <c r="N25" s="747"/>
      <c r="O25" s="747">
        <f>+IFERROR(VLOOKUP(A25,source_honoraires!$C$10:$V$351,source_honoraires!$V$8,FALSE),0)</f>
        <v>0</v>
      </c>
      <c r="P25" s="747"/>
      <c r="Q25" s="747"/>
      <c r="R25" s="747"/>
      <c r="S25" s="748"/>
      <c r="T25" s="391" t="s">
        <v>436</v>
      </c>
      <c r="U25" s="752">
        <f>IFERROR(VLOOKUP(T25,source_honoraires!$C$10:$V$351,source_honoraires!$F$8,FALSE),0)</f>
        <v>0</v>
      </c>
      <c r="V25" s="751"/>
      <c r="W25" s="751"/>
      <c r="X25" s="387">
        <f>IFERROR(VLOOKUP(T25,source_honoraires!$C$10:$V$351,source_honoraires!$E$8,FALSE),0)</f>
        <v>0</v>
      </c>
      <c r="Y25" s="747">
        <f>IFERROR(VLOOKUP(T25,source_honoraires!$C$10:$V$351,source_honoraires!$T$8,FALSE),0)</f>
        <v>0</v>
      </c>
      <c r="Z25" s="747"/>
      <c r="AA25" s="747"/>
      <c r="AB25" s="747">
        <f>IFERROR(VLOOKUP(T25,source_honoraires!$C$10:$V$351,source_honoraires!$V$8,FALSE),0)</f>
        <v>0</v>
      </c>
      <c r="AC25" s="748"/>
      <c r="AD25" s="143"/>
    </row>
    <row r="26" spans="1:30" s="37" customFormat="1" ht="27" customHeight="1" x14ac:dyDescent="0.15">
      <c r="A26" s="391" t="s">
        <v>417</v>
      </c>
      <c r="B26" s="801">
        <f>+IFERROR(VLOOKUP(A26,source_honoraires!$C$10:$V$351,source_honoraires!$F$8,FALSE),0)</f>
        <v>0</v>
      </c>
      <c r="C26" s="802"/>
      <c r="D26" s="802"/>
      <c r="E26" s="802"/>
      <c r="F26" s="803"/>
      <c r="G26" s="804">
        <f>+IFERROR(VLOOKUP(A26,source_honoraires!$C$10:$V$351,source_honoraires!$E$8,FALSE),0)</f>
        <v>0</v>
      </c>
      <c r="H26" s="804"/>
      <c r="I26" s="804"/>
      <c r="J26" s="747">
        <f>+IFERROR(VLOOKUP(A26,source_honoraires!$C$10:$V$351,source_honoraires!$T$8,FALSE),0)</f>
        <v>0</v>
      </c>
      <c r="K26" s="747"/>
      <c r="L26" s="747"/>
      <c r="M26" s="747"/>
      <c r="N26" s="747"/>
      <c r="O26" s="747">
        <f>+IFERROR(VLOOKUP(A26,source_honoraires!$C$10:$V$351,source_honoraires!$V$8,FALSE),0)</f>
        <v>0</v>
      </c>
      <c r="P26" s="747"/>
      <c r="Q26" s="747"/>
      <c r="R26" s="747"/>
      <c r="S26" s="748"/>
      <c r="T26" s="391" t="s">
        <v>437</v>
      </c>
      <c r="U26" s="752">
        <f>IFERROR(VLOOKUP(T26,source_honoraires!$C$10:$V$351,source_honoraires!$F$8,FALSE),0)</f>
        <v>0</v>
      </c>
      <c r="V26" s="751"/>
      <c r="W26" s="751"/>
      <c r="X26" s="387">
        <f>IFERROR(VLOOKUP(T26,source_honoraires!$C$10:$V$351,source_honoraires!$E$8,FALSE),0)</f>
        <v>0</v>
      </c>
      <c r="Y26" s="747">
        <f>IFERROR(VLOOKUP(T26,source_honoraires!$C$10:$V$351,source_honoraires!$T$8,FALSE),0)</f>
        <v>0</v>
      </c>
      <c r="Z26" s="747"/>
      <c r="AA26" s="747"/>
      <c r="AB26" s="747">
        <f>IFERROR(VLOOKUP(T26,source_honoraires!$C$10:$V$351,source_honoraires!$V$8,FALSE),0)</f>
        <v>0</v>
      </c>
      <c r="AC26" s="748"/>
      <c r="AD26" s="143"/>
    </row>
    <row r="27" spans="1:30" s="37" customFormat="1" ht="27" customHeight="1" x14ac:dyDescent="0.15">
      <c r="A27" s="391" t="s">
        <v>418</v>
      </c>
      <c r="B27" s="801">
        <f>+IFERROR(VLOOKUP(A27,source_honoraires!$C$10:$V$351,source_honoraires!$F$8,FALSE),0)</f>
        <v>0</v>
      </c>
      <c r="C27" s="802"/>
      <c r="D27" s="802"/>
      <c r="E27" s="802"/>
      <c r="F27" s="803"/>
      <c r="G27" s="804">
        <f>+IFERROR(VLOOKUP(A27,source_honoraires!$C$10:$V$351,source_honoraires!$E$8,FALSE),0)</f>
        <v>0</v>
      </c>
      <c r="H27" s="804"/>
      <c r="I27" s="804"/>
      <c r="J27" s="747">
        <f>+IFERROR(VLOOKUP(A27,source_honoraires!$C$10:$V$351,source_honoraires!$T$8,FALSE),0)</f>
        <v>0</v>
      </c>
      <c r="K27" s="747"/>
      <c r="L27" s="747"/>
      <c r="M27" s="747"/>
      <c r="N27" s="747"/>
      <c r="O27" s="747">
        <f>+IFERROR(VLOOKUP(A27,source_honoraires!$C$10:$V$351,source_honoraires!$V$8,FALSE),0)</f>
        <v>0</v>
      </c>
      <c r="P27" s="747"/>
      <c r="Q27" s="747"/>
      <c r="R27" s="747"/>
      <c r="S27" s="748"/>
      <c r="T27" s="391" t="s">
        <v>438</v>
      </c>
      <c r="U27" s="752">
        <f>IFERROR(VLOOKUP(T27,source_honoraires!$C$10:$V$351,source_honoraires!$F$8,FALSE),0)</f>
        <v>0</v>
      </c>
      <c r="V27" s="751"/>
      <c r="W27" s="751"/>
      <c r="X27" s="387">
        <f>IFERROR(VLOOKUP(T27,source_honoraires!$C$10:$V$351,source_honoraires!$E$8,FALSE),0)</f>
        <v>0</v>
      </c>
      <c r="Y27" s="747">
        <f>IFERROR(VLOOKUP(T27,source_honoraires!$C$10:$V$351,source_honoraires!$T$8,FALSE),0)</f>
        <v>0</v>
      </c>
      <c r="Z27" s="747"/>
      <c r="AA27" s="747"/>
      <c r="AB27" s="747">
        <f>IFERROR(VLOOKUP(T27,source_honoraires!$C$10:$V$351,source_honoraires!$V$8,FALSE),0)</f>
        <v>0</v>
      </c>
      <c r="AC27" s="748"/>
      <c r="AD27" s="143"/>
    </row>
    <row r="28" spans="1:30" s="37" customFormat="1" ht="27" customHeight="1" x14ac:dyDescent="0.15">
      <c r="A28" s="391" t="s">
        <v>419</v>
      </c>
      <c r="B28" s="801">
        <f>+IFERROR(VLOOKUP(A28,source_honoraires!$C$10:$V$351,source_honoraires!$F$8,FALSE),0)</f>
        <v>0</v>
      </c>
      <c r="C28" s="802"/>
      <c r="D28" s="802"/>
      <c r="E28" s="802"/>
      <c r="F28" s="803"/>
      <c r="G28" s="804">
        <f>+IFERROR(VLOOKUP(A28,source_honoraires!$C$10:$V$351,source_honoraires!$E$8,FALSE),0)</f>
        <v>0</v>
      </c>
      <c r="H28" s="804"/>
      <c r="I28" s="804"/>
      <c r="J28" s="747">
        <f>+IFERROR(VLOOKUP(A28,source_honoraires!$C$10:$V$351,source_honoraires!$T$8,FALSE),0)</f>
        <v>0</v>
      </c>
      <c r="K28" s="747"/>
      <c r="L28" s="747"/>
      <c r="M28" s="747"/>
      <c r="N28" s="747"/>
      <c r="O28" s="747">
        <f>+IFERROR(VLOOKUP(A28,source_honoraires!$C$10:$V$351,source_honoraires!$V$8,FALSE),0)</f>
        <v>0</v>
      </c>
      <c r="P28" s="747"/>
      <c r="Q28" s="747"/>
      <c r="R28" s="747"/>
      <c r="S28" s="748"/>
      <c r="T28" s="391" t="s">
        <v>439</v>
      </c>
      <c r="U28" s="752">
        <f>IFERROR(VLOOKUP(T28,source_honoraires!$C$10:$V$351,source_honoraires!$F$8,FALSE),0)</f>
        <v>0</v>
      </c>
      <c r="V28" s="751"/>
      <c r="W28" s="751"/>
      <c r="X28" s="387">
        <f>IFERROR(VLOOKUP(T28,source_honoraires!$C$10:$V$351,source_honoraires!$E$8,FALSE),0)</f>
        <v>0</v>
      </c>
      <c r="Y28" s="747">
        <f>IFERROR(VLOOKUP(T28,source_honoraires!$C$10:$V$351,source_honoraires!$T$8,FALSE),0)</f>
        <v>0</v>
      </c>
      <c r="Z28" s="747"/>
      <c r="AA28" s="747"/>
      <c r="AB28" s="747">
        <f>IFERROR(VLOOKUP(T28,source_honoraires!$C$10:$V$351,source_honoraires!$V$8,FALSE),0)</f>
        <v>0</v>
      </c>
      <c r="AC28" s="748"/>
      <c r="AD28" s="143"/>
    </row>
    <row r="29" spans="1:30" s="37" customFormat="1" ht="27" customHeight="1" x14ac:dyDescent="0.15">
      <c r="A29" s="391" t="s">
        <v>420</v>
      </c>
      <c r="B29" s="801">
        <f>+IFERROR(VLOOKUP(A29,source_honoraires!$C$10:$V$351,source_honoraires!$F$8,FALSE),0)</f>
        <v>0</v>
      </c>
      <c r="C29" s="802"/>
      <c r="D29" s="802"/>
      <c r="E29" s="802"/>
      <c r="F29" s="803"/>
      <c r="G29" s="804">
        <f>+IFERROR(VLOOKUP(A29,source_honoraires!$C$10:$V$351,source_honoraires!$E$8,FALSE),0)</f>
        <v>0</v>
      </c>
      <c r="H29" s="804"/>
      <c r="I29" s="804"/>
      <c r="J29" s="747">
        <f>+IFERROR(VLOOKUP(A29,source_honoraires!$C$10:$V$351,source_honoraires!$T$8,FALSE),0)</f>
        <v>0</v>
      </c>
      <c r="K29" s="747"/>
      <c r="L29" s="747"/>
      <c r="M29" s="747"/>
      <c r="N29" s="747"/>
      <c r="O29" s="747">
        <f>+IFERROR(VLOOKUP(A29,source_honoraires!$C$10:$V$351,source_honoraires!$V$8,FALSE),0)</f>
        <v>0</v>
      </c>
      <c r="P29" s="747"/>
      <c r="Q29" s="747"/>
      <c r="R29" s="747"/>
      <c r="S29" s="748"/>
      <c r="T29" s="391" t="s">
        <v>440</v>
      </c>
      <c r="U29" s="752">
        <f>IFERROR(VLOOKUP(T29,source_honoraires!$C$10:$V$351,source_honoraires!$F$8,FALSE),0)</f>
        <v>0</v>
      </c>
      <c r="V29" s="751"/>
      <c r="W29" s="751"/>
      <c r="X29" s="387">
        <f>IFERROR(VLOOKUP(T29,source_honoraires!$C$10:$V$351,source_honoraires!$E$8,FALSE),0)</f>
        <v>0</v>
      </c>
      <c r="Y29" s="747">
        <f>IFERROR(VLOOKUP(T29,source_honoraires!$C$10:$V$351,source_honoraires!$T$8,FALSE),0)</f>
        <v>0</v>
      </c>
      <c r="Z29" s="747"/>
      <c r="AA29" s="747"/>
      <c r="AB29" s="747">
        <f>IFERROR(VLOOKUP(T29,source_honoraires!$C$10:$V$351,source_honoraires!$V$8,FALSE),0)</f>
        <v>0</v>
      </c>
      <c r="AC29" s="748"/>
      <c r="AD29" s="143"/>
    </row>
    <row r="30" spans="1:30" s="37" customFormat="1" ht="27" customHeight="1" x14ac:dyDescent="0.15">
      <c r="A30" s="391" t="s">
        <v>421</v>
      </c>
      <c r="B30" s="801">
        <f>+IFERROR(VLOOKUP(A30,source_honoraires!$C$10:$V$351,source_honoraires!$F$8,FALSE),0)</f>
        <v>0</v>
      </c>
      <c r="C30" s="802"/>
      <c r="D30" s="802"/>
      <c r="E30" s="802"/>
      <c r="F30" s="803"/>
      <c r="G30" s="804">
        <f>+IFERROR(VLOOKUP(A30,source_honoraires!$C$10:$V$351,source_honoraires!$E$8,FALSE),0)</f>
        <v>0</v>
      </c>
      <c r="H30" s="804"/>
      <c r="I30" s="804"/>
      <c r="J30" s="747">
        <f>+IFERROR(VLOOKUP(A30,source_honoraires!$C$10:$V$351,source_honoraires!$T$8,FALSE),0)</f>
        <v>0</v>
      </c>
      <c r="K30" s="747"/>
      <c r="L30" s="747"/>
      <c r="M30" s="747"/>
      <c r="N30" s="747"/>
      <c r="O30" s="747">
        <f>+IFERROR(VLOOKUP(A30,source_honoraires!$C$10:$V$351,source_honoraires!$V$8,FALSE),0)</f>
        <v>0</v>
      </c>
      <c r="P30" s="747"/>
      <c r="Q30" s="747"/>
      <c r="R30" s="747"/>
      <c r="S30" s="748"/>
      <c r="T30" s="391" t="s">
        <v>441</v>
      </c>
      <c r="U30" s="752">
        <f>IFERROR(VLOOKUP(T30,source_honoraires!$C$10:$V$351,source_honoraires!$F$8,FALSE),0)</f>
        <v>0</v>
      </c>
      <c r="V30" s="751"/>
      <c r="W30" s="751"/>
      <c r="X30" s="387">
        <f>IFERROR(VLOOKUP(T30,source_honoraires!$C$10:$V$351,source_honoraires!$E$8,FALSE),0)</f>
        <v>0</v>
      </c>
      <c r="Y30" s="747">
        <f>IFERROR(VLOOKUP(T30,source_honoraires!$C$10:$V$351,source_honoraires!$T$8,FALSE),0)</f>
        <v>0</v>
      </c>
      <c r="Z30" s="747"/>
      <c r="AA30" s="747"/>
      <c r="AB30" s="747">
        <f>IFERROR(VLOOKUP(T30,source_honoraires!$C$10:$V$351,source_honoraires!$V$8,FALSE),0)</f>
        <v>0</v>
      </c>
      <c r="AC30" s="748"/>
      <c r="AD30" s="143"/>
    </row>
    <row r="31" spans="1:30" s="37" customFormat="1" ht="27" customHeight="1" x14ac:dyDescent="0.15">
      <c r="A31" s="391" t="s">
        <v>422</v>
      </c>
      <c r="B31" s="801">
        <f>+IFERROR(VLOOKUP(A31,source_honoraires!$C$10:$V$351,source_honoraires!$F$8,FALSE),0)</f>
        <v>0</v>
      </c>
      <c r="C31" s="802"/>
      <c r="D31" s="802"/>
      <c r="E31" s="802"/>
      <c r="F31" s="803"/>
      <c r="G31" s="804">
        <f>+IFERROR(VLOOKUP(A31,source_honoraires!$C$10:$V$351,source_honoraires!$E$8,FALSE),0)</f>
        <v>0</v>
      </c>
      <c r="H31" s="804"/>
      <c r="I31" s="804"/>
      <c r="J31" s="747">
        <f>+IFERROR(VLOOKUP(A31,source_honoraires!$C$10:$V$351,source_honoraires!$T$8,FALSE),0)</f>
        <v>0</v>
      </c>
      <c r="K31" s="747"/>
      <c r="L31" s="747"/>
      <c r="M31" s="747"/>
      <c r="N31" s="747"/>
      <c r="O31" s="747">
        <f>+IFERROR(VLOOKUP(A31,source_honoraires!$C$10:$V$351,source_honoraires!$V$8,FALSE),0)</f>
        <v>0</v>
      </c>
      <c r="P31" s="747"/>
      <c r="Q31" s="747"/>
      <c r="R31" s="747"/>
      <c r="S31" s="748"/>
      <c r="T31" s="391" t="s">
        <v>442</v>
      </c>
      <c r="U31" s="752">
        <f>IFERROR(VLOOKUP(T31,source_honoraires!$C$10:$V$351,source_honoraires!$F$8,FALSE),0)</f>
        <v>0</v>
      </c>
      <c r="V31" s="751"/>
      <c r="W31" s="751"/>
      <c r="X31" s="387">
        <f>IFERROR(VLOOKUP(T31,source_honoraires!$C$10:$V$351,source_honoraires!$E$8,FALSE),0)</f>
        <v>0</v>
      </c>
      <c r="Y31" s="747">
        <f>IFERROR(VLOOKUP(T31,source_honoraires!$C$10:$V$351,source_honoraires!$T$8,FALSE),0)</f>
        <v>0</v>
      </c>
      <c r="Z31" s="747"/>
      <c r="AA31" s="747"/>
      <c r="AB31" s="747">
        <f>IFERROR(VLOOKUP(T31,source_honoraires!$C$10:$V$351,source_honoraires!$V$8,FALSE),0)</f>
        <v>0</v>
      </c>
      <c r="AC31" s="748"/>
      <c r="AD31" s="143"/>
    </row>
    <row r="32" spans="1:30" s="37" customFormat="1" ht="27" customHeight="1" x14ac:dyDescent="0.15">
      <c r="A32" s="391" t="s">
        <v>423</v>
      </c>
      <c r="B32" s="801">
        <f>+IFERROR(VLOOKUP(A32,source_honoraires!$C$10:$V$351,source_honoraires!$F$8,FALSE),0)</f>
        <v>0</v>
      </c>
      <c r="C32" s="802"/>
      <c r="D32" s="802"/>
      <c r="E32" s="802"/>
      <c r="F32" s="803"/>
      <c r="G32" s="804">
        <f>+IFERROR(VLOOKUP(A32,source_honoraires!$C$10:$V$351,source_honoraires!$E$8,FALSE),0)</f>
        <v>0</v>
      </c>
      <c r="H32" s="804"/>
      <c r="I32" s="804"/>
      <c r="J32" s="747">
        <f>+IFERROR(VLOOKUP(A32,source_honoraires!$C$10:$V$351,source_honoraires!$T$8,FALSE),0)</f>
        <v>0</v>
      </c>
      <c r="K32" s="747"/>
      <c r="L32" s="747"/>
      <c r="M32" s="747"/>
      <c r="N32" s="747"/>
      <c r="O32" s="747">
        <f>+IFERROR(VLOOKUP(A32,source_honoraires!$C$10:$V$351,source_honoraires!$V$8,FALSE),0)</f>
        <v>0</v>
      </c>
      <c r="P32" s="747"/>
      <c r="Q32" s="747"/>
      <c r="R32" s="747"/>
      <c r="S32" s="748"/>
      <c r="T32" s="391" t="s">
        <v>443</v>
      </c>
      <c r="U32" s="752">
        <f>IFERROR(VLOOKUP(T32,source_honoraires!$C$10:$V$351,source_honoraires!$F$8,FALSE),0)</f>
        <v>0</v>
      </c>
      <c r="V32" s="751"/>
      <c r="W32" s="751"/>
      <c r="X32" s="387">
        <f>IFERROR(VLOOKUP(T32,source_honoraires!$C$10:$V$351,source_honoraires!$E$8,FALSE),0)</f>
        <v>0</v>
      </c>
      <c r="Y32" s="747">
        <f>IFERROR(VLOOKUP(T32,source_honoraires!$C$10:$V$351,source_honoraires!$T$8,FALSE),0)</f>
        <v>0</v>
      </c>
      <c r="Z32" s="747"/>
      <c r="AA32" s="747"/>
      <c r="AB32" s="747">
        <f>IFERROR(VLOOKUP(T32,source_honoraires!$C$10:$V$351,source_honoraires!$V$8,FALSE),0)</f>
        <v>0</v>
      </c>
      <c r="AC32" s="748"/>
      <c r="AD32" s="143"/>
    </row>
    <row r="33" spans="1:30" s="37" customFormat="1" ht="27" customHeight="1" x14ac:dyDescent="0.15">
      <c r="A33" s="391" t="s">
        <v>424</v>
      </c>
      <c r="B33" s="801">
        <f>+IFERROR(VLOOKUP(A33,source_honoraires!$C$10:$V$351,source_honoraires!$F$8,FALSE),0)</f>
        <v>0</v>
      </c>
      <c r="C33" s="802"/>
      <c r="D33" s="802"/>
      <c r="E33" s="802"/>
      <c r="F33" s="803"/>
      <c r="G33" s="804">
        <f>+IFERROR(VLOOKUP(A33,source_honoraires!$C$10:$V$351,source_honoraires!$E$8,FALSE),0)</f>
        <v>0</v>
      </c>
      <c r="H33" s="804"/>
      <c r="I33" s="804"/>
      <c r="J33" s="747">
        <f>+IFERROR(VLOOKUP(A33,source_honoraires!$C$10:$V$351,source_honoraires!$T$8,FALSE),0)</f>
        <v>0</v>
      </c>
      <c r="K33" s="747"/>
      <c r="L33" s="747"/>
      <c r="M33" s="747"/>
      <c r="N33" s="747"/>
      <c r="O33" s="747">
        <f>+IFERROR(VLOOKUP(A33,source_honoraires!$C$10:$V$351,source_honoraires!$V$8,FALSE),0)</f>
        <v>0</v>
      </c>
      <c r="P33" s="747"/>
      <c r="Q33" s="747"/>
      <c r="R33" s="747"/>
      <c r="S33" s="748"/>
      <c r="T33" s="391" t="s">
        <v>444</v>
      </c>
      <c r="U33" s="752">
        <f>IFERROR(VLOOKUP(T33,source_honoraires!$C$10:$V$351,source_honoraires!$F$8,FALSE),0)</f>
        <v>0</v>
      </c>
      <c r="V33" s="751"/>
      <c r="W33" s="751"/>
      <c r="X33" s="387">
        <f>IFERROR(VLOOKUP(T33,source_honoraires!$C$10:$V$351,source_honoraires!$E$8,FALSE),0)</f>
        <v>0</v>
      </c>
      <c r="Y33" s="747">
        <f>IFERROR(VLOOKUP(T33,source_honoraires!$C$10:$V$351,source_honoraires!$T$8,FALSE),0)</f>
        <v>0</v>
      </c>
      <c r="Z33" s="747"/>
      <c r="AA33" s="747"/>
      <c r="AB33" s="747">
        <f>IFERROR(VLOOKUP(T33,source_honoraires!$C$10:$V$351,source_honoraires!$V$8,FALSE),0)</f>
        <v>0</v>
      </c>
      <c r="AC33" s="748"/>
      <c r="AD33" s="143"/>
    </row>
    <row r="34" spans="1:30" s="37" customFormat="1" ht="27" customHeight="1" x14ac:dyDescent="0.15">
      <c r="A34" s="391" t="s">
        <v>425</v>
      </c>
      <c r="B34" s="801">
        <f>+IFERROR(VLOOKUP(A34,source_honoraires!$C$10:$V$351,source_honoraires!$F$8,FALSE),0)</f>
        <v>0</v>
      </c>
      <c r="C34" s="802"/>
      <c r="D34" s="802"/>
      <c r="E34" s="802"/>
      <c r="F34" s="803"/>
      <c r="G34" s="804">
        <f>+IFERROR(VLOOKUP(A34,source_honoraires!$C$10:$V$351,source_honoraires!$E$8,FALSE),0)</f>
        <v>0</v>
      </c>
      <c r="H34" s="804"/>
      <c r="I34" s="804"/>
      <c r="J34" s="747">
        <f>+IFERROR(VLOOKUP(A34,source_honoraires!$C$10:$V$351,source_honoraires!$T$8,FALSE),0)</f>
        <v>0</v>
      </c>
      <c r="K34" s="747"/>
      <c r="L34" s="747"/>
      <c r="M34" s="747"/>
      <c r="N34" s="747"/>
      <c r="O34" s="747">
        <f>+IFERROR(VLOOKUP(A34,source_honoraires!$C$10:$V$351,source_honoraires!$V$8,FALSE),0)</f>
        <v>0</v>
      </c>
      <c r="P34" s="747"/>
      <c r="Q34" s="747"/>
      <c r="R34" s="747"/>
      <c r="S34" s="748"/>
      <c r="T34" s="391" t="s">
        <v>445</v>
      </c>
      <c r="U34" s="752">
        <f>IFERROR(VLOOKUP(T34,source_honoraires!$C$10:$V$351,source_honoraires!$F$8,FALSE),0)</f>
        <v>0</v>
      </c>
      <c r="V34" s="751"/>
      <c r="W34" s="751"/>
      <c r="X34" s="387">
        <f>IFERROR(VLOOKUP(T34,source_honoraires!$C$10:$V$351,source_honoraires!$E$8,FALSE),0)</f>
        <v>0</v>
      </c>
      <c r="Y34" s="747">
        <f>IFERROR(VLOOKUP(T34,source_honoraires!$C$10:$V$351,source_honoraires!$T$8,FALSE),0)</f>
        <v>0</v>
      </c>
      <c r="Z34" s="747"/>
      <c r="AA34" s="747"/>
      <c r="AB34" s="747">
        <f>IFERROR(VLOOKUP(T34,source_honoraires!$C$10:$V$351,source_honoraires!$V$8,FALSE),0)</f>
        <v>0</v>
      </c>
      <c r="AC34" s="748"/>
      <c r="AD34" s="143"/>
    </row>
    <row r="35" spans="1:30" s="37" customFormat="1" ht="27" customHeight="1" x14ac:dyDescent="0.15">
      <c r="A35" s="391" t="s">
        <v>426</v>
      </c>
      <c r="B35" s="801">
        <f>+IFERROR(VLOOKUP(A35,source_honoraires!$C$10:$V$351,source_honoraires!$F$8,FALSE),0)</f>
        <v>0</v>
      </c>
      <c r="C35" s="802"/>
      <c r="D35" s="802"/>
      <c r="E35" s="802"/>
      <c r="F35" s="803"/>
      <c r="G35" s="804">
        <f>+IFERROR(VLOOKUP(A35,source_honoraires!$C$10:$V$351,source_honoraires!$E$8,FALSE),0)</f>
        <v>0</v>
      </c>
      <c r="H35" s="804"/>
      <c r="I35" s="804"/>
      <c r="J35" s="747">
        <f>+IFERROR(VLOOKUP(A35,source_honoraires!$C$10:$V$351,source_honoraires!$T$8,FALSE),0)</f>
        <v>0</v>
      </c>
      <c r="K35" s="747"/>
      <c r="L35" s="747"/>
      <c r="M35" s="747"/>
      <c r="N35" s="747"/>
      <c r="O35" s="747">
        <f>+IFERROR(VLOOKUP(A35,source_honoraires!$C$10:$V$351,source_honoraires!$V$8,FALSE),0)</f>
        <v>0</v>
      </c>
      <c r="P35" s="747"/>
      <c r="Q35" s="747"/>
      <c r="R35" s="747"/>
      <c r="S35" s="748"/>
      <c r="T35" s="391" t="s">
        <v>446</v>
      </c>
      <c r="U35" s="752"/>
      <c r="V35" s="751"/>
      <c r="W35" s="751"/>
      <c r="X35" s="387"/>
      <c r="Y35" s="747">
        <f>IFERROR(VLOOKUP(T35,source_honoraires!$C$10:$V$351,source_honoraires!$T$8,FALSE),0)</f>
        <v>0</v>
      </c>
      <c r="Z35" s="747"/>
      <c r="AA35" s="747"/>
      <c r="AB35" s="747">
        <f>IFERROR(VLOOKUP(T35,source_honoraires!$C$10:$V$351,source_honoraires!$V$8,FALSE),0)</f>
        <v>0</v>
      </c>
      <c r="AC35" s="748"/>
      <c r="AD35" s="143"/>
    </row>
    <row r="36" spans="1:30" s="141" customFormat="1" ht="28.5" customHeight="1" thickBot="1" x14ac:dyDescent="0.2">
      <c r="B36" s="807" t="s">
        <v>214</v>
      </c>
      <c r="C36" s="808"/>
      <c r="D36" s="808"/>
      <c r="E36" s="808"/>
      <c r="F36" s="808"/>
      <c r="G36" s="808"/>
      <c r="H36" s="808"/>
      <c r="I36" s="809"/>
      <c r="J36" s="805">
        <f>SUM(J16:N35)</f>
        <v>0</v>
      </c>
      <c r="K36" s="805"/>
      <c r="L36" s="805"/>
      <c r="M36" s="805"/>
      <c r="N36" s="805"/>
      <c r="O36" s="805">
        <f>SUM(O16:S35)</f>
        <v>0</v>
      </c>
      <c r="P36" s="805"/>
      <c r="Q36" s="805"/>
      <c r="R36" s="805"/>
      <c r="S36" s="806"/>
      <c r="U36" s="810" t="s">
        <v>214</v>
      </c>
      <c r="V36" s="811"/>
      <c r="W36" s="811"/>
      <c r="X36" s="812"/>
      <c r="Y36" s="805">
        <f>SUM(Y16:AA35)</f>
        <v>0</v>
      </c>
      <c r="Z36" s="805"/>
      <c r="AA36" s="805"/>
      <c r="AB36" s="805">
        <f>SUM(AB16:AC35)</f>
        <v>0</v>
      </c>
      <c r="AC36" s="806"/>
    </row>
    <row r="37" spans="1:30" s="11" customFormat="1" ht="16.5" customHeight="1" x14ac:dyDescent="0.15"/>
    <row r="38" spans="1:30" s="15" customFormat="1" ht="16" x14ac:dyDescent="0.2">
      <c r="C38" s="139"/>
      <c r="G38" s="31"/>
      <c r="H38" s="31"/>
      <c r="I38" s="31"/>
      <c r="J38" s="31"/>
    </row>
    <row r="39" spans="1:30" ht="16" x14ac:dyDescent="0.2">
      <c r="C39" s="140"/>
      <c r="AA39" s="15"/>
      <c r="AB39" s="15"/>
      <c r="AC39" s="15"/>
      <c r="AD39" s="15"/>
    </row>
  </sheetData>
  <mergeCells count="165">
    <mergeCell ref="AB35:AC35"/>
    <mergeCell ref="B36:I36"/>
    <mergeCell ref="J36:N36"/>
    <mergeCell ref="O36:S36"/>
    <mergeCell ref="U36:X36"/>
    <mergeCell ref="Y36:AA36"/>
    <mergeCell ref="AB36:AC36"/>
    <mergeCell ref="B35:F35"/>
    <mergeCell ref="G35:I35"/>
    <mergeCell ref="J35:N35"/>
    <mergeCell ref="O35:S35"/>
    <mergeCell ref="U35:W35"/>
    <mergeCell ref="Y35:AA35"/>
    <mergeCell ref="AB33:AC33"/>
    <mergeCell ref="B34:F34"/>
    <mergeCell ref="G34:I34"/>
    <mergeCell ref="J34:N34"/>
    <mergeCell ref="O34:S34"/>
    <mergeCell ref="U34:W34"/>
    <mergeCell ref="Y34:AA34"/>
    <mergeCell ref="AB34:AC34"/>
    <mergeCell ref="B33:F33"/>
    <mergeCell ref="G33:I33"/>
    <mergeCell ref="J33:N33"/>
    <mergeCell ref="O33:S33"/>
    <mergeCell ref="U33:W33"/>
    <mergeCell ref="Y33:AA33"/>
    <mergeCell ref="AB31:AC31"/>
    <mergeCell ref="B32:F32"/>
    <mergeCell ref="G32:I32"/>
    <mergeCell ref="J32:N32"/>
    <mergeCell ref="O32:S32"/>
    <mergeCell ref="U32:W32"/>
    <mergeCell ref="Y32:AA32"/>
    <mergeCell ref="AB32:AC32"/>
    <mergeCell ref="B31:F31"/>
    <mergeCell ref="G31:I31"/>
    <mergeCell ref="J31:N31"/>
    <mergeCell ref="O31:S31"/>
    <mergeCell ref="U31:W31"/>
    <mergeCell ref="Y31:AA31"/>
    <mergeCell ref="AB29:AC29"/>
    <mergeCell ref="B30:F30"/>
    <mergeCell ref="G30:I30"/>
    <mergeCell ref="J30:N30"/>
    <mergeCell ref="O30:S30"/>
    <mergeCell ref="U30:W30"/>
    <mergeCell ref="Y30:AA30"/>
    <mergeCell ref="AB30:AC30"/>
    <mergeCell ref="B29:F29"/>
    <mergeCell ref="G29:I29"/>
    <mergeCell ref="J29:N29"/>
    <mergeCell ref="O29:S29"/>
    <mergeCell ref="U29:W29"/>
    <mergeCell ref="Y29:AA29"/>
    <mergeCell ref="AB27:AC27"/>
    <mergeCell ref="B28:F28"/>
    <mergeCell ref="G28:I28"/>
    <mergeCell ref="J28:N28"/>
    <mergeCell ref="O28:S28"/>
    <mergeCell ref="U28:W28"/>
    <mergeCell ref="Y28:AA28"/>
    <mergeCell ref="AB28:AC28"/>
    <mergeCell ref="B27:F27"/>
    <mergeCell ref="G27:I27"/>
    <mergeCell ref="J27:N27"/>
    <mergeCell ref="O27:S27"/>
    <mergeCell ref="U27:W27"/>
    <mergeCell ref="Y27:AA27"/>
    <mergeCell ref="AB25:AC25"/>
    <mergeCell ref="B26:F26"/>
    <mergeCell ref="G26:I26"/>
    <mergeCell ref="J26:N26"/>
    <mergeCell ref="O26:S26"/>
    <mergeCell ref="U26:W26"/>
    <mergeCell ref="Y26:AA26"/>
    <mergeCell ref="AB26:AC26"/>
    <mergeCell ref="B25:F25"/>
    <mergeCell ref="G25:I25"/>
    <mergeCell ref="J25:N25"/>
    <mergeCell ref="O25:S25"/>
    <mergeCell ref="U25:W25"/>
    <mergeCell ref="Y25:AA25"/>
    <mergeCell ref="AB23:AC23"/>
    <mergeCell ref="B24:F24"/>
    <mergeCell ref="G24:I24"/>
    <mergeCell ref="J24:N24"/>
    <mergeCell ref="O24:S24"/>
    <mergeCell ref="U24:W24"/>
    <mergeCell ref="Y24:AA24"/>
    <mergeCell ref="AB24:AC24"/>
    <mergeCell ref="B23:F23"/>
    <mergeCell ref="G23:I23"/>
    <mergeCell ref="J23:N23"/>
    <mergeCell ref="O23:S23"/>
    <mergeCell ref="U23:W23"/>
    <mergeCell ref="Y23:AA23"/>
    <mergeCell ref="AB21:AC21"/>
    <mergeCell ref="B22:F22"/>
    <mergeCell ref="G22:I22"/>
    <mergeCell ref="J22:N22"/>
    <mergeCell ref="O22:S22"/>
    <mergeCell ref="U22:W22"/>
    <mergeCell ref="Y22:AA22"/>
    <mergeCell ref="AB22:AC22"/>
    <mergeCell ref="B21:F21"/>
    <mergeCell ref="G21:I21"/>
    <mergeCell ref="J21:N21"/>
    <mergeCell ref="O21:S21"/>
    <mergeCell ref="U21:W21"/>
    <mergeCell ref="Y21:AA21"/>
    <mergeCell ref="AB19:AC19"/>
    <mergeCell ref="B20:F20"/>
    <mergeCell ref="G20:I20"/>
    <mergeCell ref="J20:N20"/>
    <mergeCell ref="O20:S20"/>
    <mergeCell ref="U20:W20"/>
    <mergeCell ref="Y20:AA20"/>
    <mergeCell ref="AB20:AC20"/>
    <mergeCell ref="B19:F19"/>
    <mergeCell ref="G19:I19"/>
    <mergeCell ref="J19:N19"/>
    <mergeCell ref="O19:S19"/>
    <mergeCell ref="U19:W19"/>
    <mergeCell ref="Y19:AA19"/>
    <mergeCell ref="AB17:AC17"/>
    <mergeCell ref="B18:F18"/>
    <mergeCell ref="G18:I18"/>
    <mergeCell ref="J18:N18"/>
    <mergeCell ref="O18:S18"/>
    <mergeCell ref="U18:W18"/>
    <mergeCell ref="Y18:AA18"/>
    <mergeCell ref="AB18:AC18"/>
    <mergeCell ref="B17:F17"/>
    <mergeCell ref="G17:I17"/>
    <mergeCell ref="J17:N17"/>
    <mergeCell ref="O17:S17"/>
    <mergeCell ref="U17:W17"/>
    <mergeCell ref="Y17:AA17"/>
    <mergeCell ref="AB15:AC15"/>
    <mergeCell ref="B16:F16"/>
    <mergeCell ref="G16:I16"/>
    <mergeCell ref="J16:N16"/>
    <mergeCell ref="O16:S16"/>
    <mergeCell ref="U16:W16"/>
    <mergeCell ref="Y16:AA16"/>
    <mergeCell ref="AB16:AC16"/>
    <mergeCell ref="B15:F15"/>
    <mergeCell ref="G15:I15"/>
    <mergeCell ref="J15:N15"/>
    <mergeCell ref="O15:S15"/>
    <mergeCell ref="U15:W15"/>
    <mergeCell ref="Y15:AA15"/>
    <mergeCell ref="C7:I7"/>
    <mergeCell ref="W11:X11"/>
    <mergeCell ref="B14:F14"/>
    <mergeCell ref="G14:I14"/>
    <mergeCell ref="J14:N14"/>
    <mergeCell ref="O14:S14"/>
    <mergeCell ref="B1:K1"/>
    <mergeCell ref="B2:K2"/>
    <mergeCell ref="B3:K3"/>
    <mergeCell ref="B4:K4"/>
    <mergeCell ref="B5:K5"/>
    <mergeCell ref="B6:K6"/>
  </mergeCells>
  <conditionalFormatting sqref="AL7">
    <cfRule type="cellIs" dxfId="4" priority="1" operator="notEqual">
      <formula>"Ok"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59" orientation="landscape" r:id="rId1"/>
  <headerFooter>
    <oddHeader>&amp;R&amp;"Geneva,Gras"&amp;14ID26</oddHeader>
    <oddFooter>&amp;R
Mis au format Excel par : www.impots-et-taxes.com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0070C0"/>
    <pageSetUpPr fitToPage="1"/>
  </sheetPr>
  <dimension ref="A1:AL39"/>
  <sheetViews>
    <sheetView showGridLines="0" showZeros="0" zoomScale="70" zoomScaleNormal="70" workbookViewId="0">
      <selection activeCell="AK47" sqref="AK47"/>
    </sheetView>
  </sheetViews>
  <sheetFormatPr baseColWidth="10" defaultColWidth="11.5" defaultRowHeight="12" x14ac:dyDescent="0.15"/>
  <cols>
    <col min="1" max="1" width="11.5" style="5"/>
    <col min="2" max="3" width="5" style="5" customWidth="1"/>
    <col min="4" max="4" width="14.83203125" style="5" customWidth="1"/>
    <col min="5" max="8" width="7.5" style="5" customWidth="1"/>
    <col min="9" max="9" width="5.33203125" style="5" customWidth="1"/>
    <col min="10" max="10" width="11.83203125" style="5" customWidth="1"/>
    <col min="11" max="13" width="5.5" style="5" customWidth="1"/>
    <col min="14" max="17" width="4.1640625" style="5" customWidth="1"/>
    <col min="18" max="21" width="4.6640625" style="5" customWidth="1"/>
    <col min="22" max="25" width="16.5" style="5" customWidth="1"/>
    <col min="26" max="26" width="2.1640625" style="5" customWidth="1"/>
    <col min="27" max="28" width="13.1640625" style="5" customWidth="1"/>
    <col min="29" max="30" width="20" style="5" customWidth="1"/>
    <col min="31" max="31" width="14.1640625" style="5" customWidth="1"/>
    <col min="32" max="32" width="4.1640625" style="5" customWidth="1"/>
    <col min="33" max="33" width="1.83203125" style="5" customWidth="1"/>
    <col min="34" max="36" width="11.5" style="5"/>
    <col min="37" max="37" width="35.6640625" style="5" bestFit="1" customWidth="1"/>
    <col min="38" max="38" width="34.5" style="5" customWidth="1"/>
    <col min="39" max="16384" width="11.5" style="5"/>
  </cols>
  <sheetData>
    <row r="1" spans="1:38" s="301" customFormat="1" ht="22.5" customHeight="1" x14ac:dyDescent="0.2">
      <c r="B1" s="655" t="s">
        <v>28</v>
      </c>
      <c r="C1" s="655"/>
      <c r="D1" s="655"/>
      <c r="E1" s="655"/>
      <c r="F1" s="655"/>
      <c r="G1" s="655"/>
      <c r="H1" s="655"/>
      <c r="I1" s="655"/>
      <c r="J1" s="655"/>
      <c r="K1" s="655"/>
      <c r="AD1" s="302"/>
      <c r="AF1" s="270"/>
    </row>
    <row r="2" spans="1:38" s="303" customFormat="1" ht="31.5" customHeight="1" x14ac:dyDescent="0.15">
      <c r="B2" s="654" t="s">
        <v>104</v>
      </c>
      <c r="C2" s="654"/>
      <c r="D2" s="654"/>
      <c r="E2" s="654"/>
      <c r="F2" s="654"/>
      <c r="G2" s="654"/>
      <c r="H2" s="654"/>
      <c r="I2" s="654"/>
      <c r="J2" s="654"/>
      <c r="K2" s="654"/>
      <c r="L2" s="270"/>
      <c r="M2" s="270"/>
      <c r="N2" s="334" t="s">
        <v>345</v>
      </c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G2" s="270"/>
      <c r="AH2" s="270"/>
    </row>
    <row r="3" spans="1:38" s="303" customFormat="1" ht="31.5" customHeight="1" x14ac:dyDescent="0.15">
      <c r="B3" s="654" t="s">
        <v>159</v>
      </c>
      <c r="C3" s="654"/>
      <c r="D3" s="654"/>
      <c r="E3" s="654"/>
      <c r="F3" s="654"/>
      <c r="G3" s="654"/>
      <c r="H3" s="654"/>
      <c r="I3" s="654"/>
      <c r="J3" s="654"/>
      <c r="K3" s="654"/>
      <c r="L3" s="270"/>
      <c r="M3" s="270"/>
      <c r="N3" s="282" t="s">
        <v>252</v>
      </c>
      <c r="P3" s="270"/>
      <c r="Q3" s="270"/>
      <c r="R3" s="271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G3" s="270"/>
      <c r="AH3" s="270"/>
      <c r="AK3" s="335" t="s">
        <v>245</v>
      </c>
      <c r="AL3" s="336"/>
    </row>
    <row r="4" spans="1:38" s="303" customFormat="1" ht="24" customHeight="1" x14ac:dyDescent="0.15">
      <c r="B4" s="656" t="s">
        <v>218</v>
      </c>
      <c r="C4" s="656"/>
      <c r="D4" s="656"/>
      <c r="E4" s="656"/>
      <c r="F4" s="656"/>
      <c r="G4" s="656"/>
      <c r="H4" s="656"/>
      <c r="I4" s="656"/>
      <c r="J4" s="656"/>
      <c r="K4" s="656"/>
      <c r="L4" s="270"/>
      <c r="M4" s="270"/>
      <c r="N4" s="270"/>
      <c r="O4" s="270"/>
      <c r="P4" s="270"/>
      <c r="Q4" s="270"/>
      <c r="R4" s="270"/>
      <c r="S4" s="270"/>
      <c r="T4" s="270"/>
      <c r="U4" s="304" t="s">
        <v>30</v>
      </c>
      <c r="V4" s="305"/>
      <c r="W4" s="275">
        <f>'ID21-P1'!U3</f>
        <v>0</v>
      </c>
      <c r="X4" s="304" t="s">
        <v>221</v>
      </c>
      <c r="Y4" s="284"/>
      <c r="AA4" s="304"/>
      <c r="AB4" s="304"/>
      <c r="AC4" s="304"/>
      <c r="AD4" s="305"/>
      <c r="AE4" s="270"/>
      <c r="AF4" s="270"/>
      <c r="AG4" s="270"/>
      <c r="AH4" s="270"/>
      <c r="AK4" s="332" t="s">
        <v>254</v>
      </c>
      <c r="AL4" s="337">
        <f>AB36+O36</f>
        <v>0</v>
      </c>
    </row>
    <row r="5" spans="1:38" s="303" customFormat="1" ht="24" customHeight="1" x14ac:dyDescent="0.15">
      <c r="B5" s="737" t="s">
        <v>33</v>
      </c>
      <c r="C5" s="737"/>
      <c r="D5" s="737"/>
      <c r="E5" s="737"/>
      <c r="F5" s="737"/>
      <c r="G5" s="737"/>
      <c r="H5" s="737"/>
      <c r="I5" s="737"/>
      <c r="J5" s="737"/>
      <c r="K5" s="737"/>
      <c r="L5" s="270"/>
      <c r="M5" s="270"/>
      <c r="O5" s="280"/>
      <c r="P5" s="443"/>
      <c r="Q5" s="270"/>
      <c r="R5" s="270"/>
      <c r="S5" s="270"/>
      <c r="T5" s="279"/>
      <c r="W5" s="282" t="s">
        <v>170</v>
      </c>
      <c r="Y5" s="283"/>
      <c r="Z5" s="284"/>
      <c r="AA5" s="285"/>
      <c r="AB5" s="285"/>
      <c r="AC5" s="270"/>
      <c r="AD5" s="270"/>
      <c r="AE5" s="286"/>
      <c r="AF5" s="270"/>
      <c r="AG5" s="270"/>
      <c r="AK5" s="333" t="s">
        <v>253</v>
      </c>
      <c r="AL5" s="338">
        <f>(J36+Y36)*9.5%</f>
        <v>0</v>
      </c>
    </row>
    <row r="6" spans="1:38" s="301" customFormat="1" ht="18" customHeight="1" x14ac:dyDescent="0.15">
      <c r="B6" s="642" t="s">
        <v>34</v>
      </c>
      <c r="C6" s="642"/>
      <c r="D6" s="642"/>
      <c r="E6" s="642"/>
      <c r="F6" s="642"/>
      <c r="G6" s="642"/>
      <c r="H6" s="642"/>
      <c r="I6" s="642"/>
      <c r="J6" s="642"/>
      <c r="K6" s="642"/>
      <c r="L6" s="277"/>
      <c r="M6" s="277"/>
      <c r="O6" s="277"/>
      <c r="P6" s="287"/>
      <c r="Q6" s="277"/>
      <c r="R6" s="277"/>
      <c r="S6" s="277"/>
      <c r="T6" s="277"/>
      <c r="U6" s="277"/>
      <c r="V6" s="277"/>
      <c r="W6" s="288"/>
      <c r="X6" s="283"/>
      <c r="Y6" s="288"/>
      <c r="Z6" s="288"/>
      <c r="AA6" s="288"/>
      <c r="AB6" s="288"/>
      <c r="AC6" s="277"/>
      <c r="AD6" s="277"/>
      <c r="AE6" s="288"/>
      <c r="AF6" s="277"/>
      <c r="AG6" s="277"/>
      <c r="AK6" s="339" t="s">
        <v>248</v>
      </c>
      <c r="AL6" s="340">
        <f>AL4-AL5</f>
        <v>0</v>
      </c>
    </row>
    <row r="7" spans="1:38" s="301" customFormat="1" ht="23.25" customHeight="1" x14ac:dyDescent="0.15">
      <c r="B7" s="289"/>
      <c r="C7" s="642"/>
      <c r="D7" s="642"/>
      <c r="E7" s="642"/>
      <c r="F7" s="642"/>
      <c r="G7" s="642"/>
      <c r="H7" s="642"/>
      <c r="I7" s="642"/>
      <c r="J7" s="277"/>
      <c r="K7" s="290"/>
      <c r="L7" s="290" t="s">
        <v>35</v>
      </c>
      <c r="M7" s="277"/>
      <c r="N7" s="287"/>
      <c r="O7" s="277"/>
      <c r="P7" s="277"/>
      <c r="Q7" s="277"/>
      <c r="R7" s="277"/>
      <c r="S7" s="277"/>
      <c r="T7" s="277"/>
      <c r="W7" s="288"/>
      <c r="X7" s="291">
        <f>paramètres!B12</f>
        <v>0</v>
      </c>
      <c r="Y7" s="288"/>
      <c r="Z7" s="288"/>
      <c r="AA7" s="288"/>
      <c r="AB7" s="288"/>
      <c r="AC7" s="277"/>
      <c r="AD7" s="277"/>
      <c r="AE7" s="288"/>
      <c r="AF7" s="277"/>
      <c r="AG7" s="277"/>
      <c r="AK7" s="341"/>
      <c r="AL7" s="342" t="str">
        <f>IF(AL6&lt;&gt;0,"Vérifiez vos données !!!","Ok")</f>
        <v>Ok</v>
      </c>
    </row>
    <row r="8" spans="1:38" s="301" customFormat="1" ht="18" customHeight="1" x14ac:dyDescent="0.2">
      <c r="B8" s="312"/>
      <c r="C8" s="312"/>
      <c r="D8" s="313"/>
      <c r="E8" s="313"/>
      <c r="F8" s="313"/>
      <c r="G8" s="313"/>
      <c r="H8" s="313"/>
      <c r="I8" s="313"/>
      <c r="J8" s="314"/>
      <c r="L8" s="290" t="s">
        <v>20</v>
      </c>
      <c r="M8" s="270"/>
      <c r="N8" s="292" t="str">
        <f>'ID21-P1'!L7</f>
        <v/>
      </c>
      <c r="O8" s="292" t="str">
        <f>'ID21-P1'!M7</f>
        <v/>
      </c>
      <c r="P8" s="292" t="str">
        <f>'ID21-P1'!N7</f>
        <v/>
      </c>
      <c r="Q8" s="292" t="str">
        <f>'ID21-P1'!O7</f>
        <v/>
      </c>
      <c r="R8" s="292" t="str">
        <f>'ID21-P1'!P7</f>
        <v/>
      </c>
      <c r="S8" s="292" t="str">
        <f>'ID21-P1'!Q7</f>
        <v/>
      </c>
      <c r="T8" s="315"/>
      <c r="U8" s="316" t="str">
        <f>'ID21-P1'!S7</f>
        <v/>
      </c>
      <c r="W8" s="283"/>
      <c r="X8" s="288"/>
      <c r="Y8" s="288"/>
      <c r="Z8" s="288"/>
      <c r="AA8" s="288"/>
      <c r="AB8" s="288"/>
      <c r="AC8" s="277"/>
      <c r="AD8" s="277"/>
      <c r="AE8" s="288"/>
      <c r="AF8" s="277"/>
      <c r="AG8" s="277"/>
    </row>
    <row r="9" spans="1:38" s="301" customFormat="1" ht="18" customHeight="1" x14ac:dyDescent="0.15">
      <c r="B9" s="319"/>
      <c r="C9" s="319"/>
      <c r="D9" s="313"/>
      <c r="E9" s="313"/>
      <c r="F9" s="313"/>
      <c r="G9" s="313"/>
      <c r="H9" s="313"/>
      <c r="I9" s="313"/>
      <c r="J9" s="320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88"/>
      <c r="X9" s="295"/>
      <c r="Y9" s="286"/>
      <c r="Z9" s="295"/>
      <c r="AA9" s="286"/>
      <c r="AB9" s="286"/>
      <c r="AC9" s="277"/>
      <c r="AD9" s="277"/>
      <c r="AE9" s="288"/>
      <c r="AF9" s="277"/>
      <c r="AG9" s="277"/>
    </row>
    <row r="10" spans="1:38" s="301" customFormat="1" ht="18" customHeight="1" x14ac:dyDescent="0.15">
      <c r="B10" s="319"/>
      <c r="C10" s="319"/>
      <c r="D10" s="313"/>
      <c r="E10" s="313"/>
      <c r="F10" s="313"/>
      <c r="G10" s="313"/>
      <c r="H10" s="313"/>
      <c r="I10" s="313"/>
      <c r="J10" s="320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88"/>
      <c r="X10" s="295"/>
      <c r="Y10" s="286"/>
      <c r="Z10" s="295"/>
      <c r="AA10" s="286"/>
      <c r="AB10" s="286"/>
      <c r="AC10" s="277"/>
      <c r="AD10" s="277"/>
      <c r="AE10" s="288"/>
      <c r="AF10" s="277"/>
      <c r="AG10" s="277"/>
    </row>
    <row r="11" spans="1:38" s="301" customFormat="1" ht="18" customHeight="1" x14ac:dyDescent="0.2">
      <c r="B11" s="319"/>
      <c r="C11" s="319"/>
      <c r="D11" s="323"/>
      <c r="E11" s="323"/>
      <c r="F11" s="323"/>
      <c r="G11" s="313"/>
      <c r="H11" s="313"/>
      <c r="I11" s="313"/>
      <c r="J11" s="320"/>
      <c r="L11" s="299"/>
      <c r="M11" s="277"/>
      <c r="N11" s="277"/>
      <c r="O11" s="277"/>
      <c r="P11" s="277"/>
      <c r="Q11" s="277"/>
      <c r="R11" s="277"/>
      <c r="S11" s="277"/>
      <c r="T11" s="277"/>
      <c r="U11" s="277"/>
      <c r="V11" s="300" t="s">
        <v>295</v>
      </c>
      <c r="W11" s="800" t="s">
        <v>346</v>
      </c>
      <c r="X11" s="659"/>
      <c r="Y11" s="373" t="str">
        <f>paramètres!$B$20+1&amp;"."</f>
        <v>1.</v>
      </c>
      <c r="Z11" s="295"/>
      <c r="AA11" s="286"/>
      <c r="AB11" s="286"/>
      <c r="AC11" s="277"/>
      <c r="AE11" s="288"/>
      <c r="AF11" s="277"/>
      <c r="AG11" s="277"/>
    </row>
    <row r="12" spans="1:38" s="301" customFormat="1" ht="18" customHeight="1" x14ac:dyDescent="0.15">
      <c r="K12" s="325"/>
      <c r="L12" s="325"/>
    </row>
    <row r="13" spans="1:38" s="215" customFormat="1" ht="9" customHeight="1" x14ac:dyDescent="0.15">
      <c r="B13" s="217"/>
      <c r="C13" s="218"/>
      <c r="D13" s="218"/>
      <c r="E13" s="218"/>
      <c r="F13" s="218"/>
      <c r="G13" s="216"/>
      <c r="H13" s="216"/>
      <c r="I13" s="219"/>
      <c r="J13" s="218"/>
      <c r="K13" s="218"/>
      <c r="L13" s="218"/>
      <c r="M13" s="216"/>
      <c r="N13" s="216"/>
      <c r="O13" s="216"/>
      <c r="P13" s="216"/>
      <c r="Q13" s="216"/>
      <c r="R13" s="216"/>
      <c r="S13" s="216"/>
      <c r="T13" s="216"/>
      <c r="U13" s="216"/>
    </row>
    <row r="14" spans="1:38" s="216" customFormat="1" ht="13.5" customHeight="1" thickBot="1" x14ac:dyDescent="0.2">
      <c r="B14" s="773"/>
      <c r="C14" s="773"/>
      <c r="D14" s="773"/>
      <c r="E14" s="773"/>
      <c r="F14" s="773"/>
      <c r="G14" s="772"/>
      <c r="H14" s="772"/>
      <c r="I14" s="772"/>
      <c r="J14" s="772"/>
      <c r="K14" s="772"/>
      <c r="L14" s="772"/>
      <c r="M14" s="772"/>
      <c r="N14" s="772"/>
      <c r="O14" s="772"/>
      <c r="P14" s="772"/>
      <c r="Q14" s="772"/>
      <c r="R14" s="772"/>
      <c r="S14" s="772"/>
      <c r="T14" s="220"/>
      <c r="U14" s="220"/>
      <c r="V14" s="220"/>
      <c r="W14" s="220"/>
      <c r="X14" s="220"/>
      <c r="Y14" s="221"/>
      <c r="AA14" s="222"/>
      <c r="AB14" s="222"/>
      <c r="AC14" s="222"/>
      <c r="AD14" s="222"/>
    </row>
    <row r="15" spans="1:38" s="225" customFormat="1" ht="54.75" customHeight="1" x14ac:dyDescent="0.15">
      <c r="B15" s="783" t="s">
        <v>242</v>
      </c>
      <c r="C15" s="781"/>
      <c r="D15" s="781"/>
      <c r="E15" s="781"/>
      <c r="F15" s="782"/>
      <c r="G15" s="778" t="s">
        <v>241</v>
      </c>
      <c r="H15" s="778"/>
      <c r="I15" s="778"/>
      <c r="J15" s="778" t="s">
        <v>239</v>
      </c>
      <c r="K15" s="778"/>
      <c r="L15" s="778"/>
      <c r="M15" s="778"/>
      <c r="N15" s="778"/>
      <c r="O15" s="778" t="s">
        <v>240</v>
      </c>
      <c r="P15" s="778"/>
      <c r="Q15" s="778"/>
      <c r="R15" s="778"/>
      <c r="S15" s="779"/>
      <c r="T15" s="221"/>
      <c r="U15" s="784" t="s">
        <v>242</v>
      </c>
      <c r="V15" s="778"/>
      <c r="W15" s="778"/>
      <c r="X15" s="444" t="s">
        <v>241</v>
      </c>
      <c r="Y15" s="778" t="s">
        <v>239</v>
      </c>
      <c r="Z15" s="778"/>
      <c r="AA15" s="778"/>
      <c r="AB15" s="778" t="s">
        <v>240</v>
      </c>
      <c r="AC15" s="779"/>
      <c r="AD15" s="224"/>
    </row>
    <row r="16" spans="1:38" s="133" customFormat="1" ht="27" customHeight="1" x14ac:dyDescent="0.15">
      <c r="A16" s="391" t="s">
        <v>447</v>
      </c>
      <c r="B16" s="801">
        <f>+IFERROR(VLOOKUP(A16,source_honoraires!$C$10:$V$351,source_honoraires!$F$8,FALSE),0)</f>
        <v>0</v>
      </c>
      <c r="C16" s="802"/>
      <c r="D16" s="802"/>
      <c r="E16" s="802"/>
      <c r="F16" s="803"/>
      <c r="G16" s="804">
        <f>+IFERROR(VLOOKUP(A16,source_honoraires!$C$10:$V$351,source_honoraires!$E$8,FALSE),0)</f>
        <v>0</v>
      </c>
      <c r="H16" s="804"/>
      <c r="I16" s="804"/>
      <c r="J16" s="747">
        <f>+IFERROR(VLOOKUP(A16,source_honoraires!$C$10:$V$351,source_honoraires!$T$8,FALSE),0)</f>
        <v>0</v>
      </c>
      <c r="K16" s="747"/>
      <c r="L16" s="747"/>
      <c r="M16" s="747"/>
      <c r="N16" s="747"/>
      <c r="O16" s="747">
        <f>+IFERROR(VLOOKUP(A16,source_honoraires!$C$10:$V$351,source_honoraires!$V$8,FALSE),0)</f>
        <v>0</v>
      </c>
      <c r="P16" s="747"/>
      <c r="Q16" s="747"/>
      <c r="R16" s="747"/>
      <c r="S16" s="748"/>
      <c r="T16" s="391" t="s">
        <v>467</v>
      </c>
      <c r="U16" s="752">
        <f>IFERROR(VLOOKUP(T16,source_honoraires!$C$10:$V$351,source_honoraires!$F$8,FALSE),0)</f>
        <v>0</v>
      </c>
      <c r="V16" s="751"/>
      <c r="W16" s="751"/>
      <c r="X16" s="387">
        <f>IFERROR(VLOOKUP(T16,source_honoraires!$C$10:$V$351,source_honoraires!$E$8,FALSE),0)</f>
        <v>0</v>
      </c>
      <c r="Y16" s="747">
        <f>IFERROR(VLOOKUP(T16,source_honoraires!$C$10:$V$351,source_honoraires!$T$8,FALSE),0)</f>
        <v>0</v>
      </c>
      <c r="Z16" s="747"/>
      <c r="AA16" s="747"/>
      <c r="AB16" s="747">
        <f>IFERROR(VLOOKUP(T16,source_honoraires!$C$10:$V$351,source_honoraires!$V$8,FALSE),0)</f>
        <v>0</v>
      </c>
      <c r="AC16" s="748"/>
      <c r="AD16" s="142"/>
    </row>
    <row r="17" spans="1:30" s="37" customFormat="1" ht="27" customHeight="1" x14ac:dyDescent="0.15">
      <c r="A17" s="391" t="s">
        <v>448</v>
      </c>
      <c r="B17" s="801">
        <f>+IFERROR(VLOOKUP(A17,source_honoraires!$C$10:$V$351,source_honoraires!$F$8,FALSE),0)</f>
        <v>0</v>
      </c>
      <c r="C17" s="802"/>
      <c r="D17" s="802"/>
      <c r="E17" s="802"/>
      <c r="F17" s="803"/>
      <c r="G17" s="804">
        <f>+IFERROR(VLOOKUP(A17,source_honoraires!$C$10:$V$351,source_honoraires!$E$8,FALSE),0)</f>
        <v>0</v>
      </c>
      <c r="H17" s="804"/>
      <c r="I17" s="804"/>
      <c r="J17" s="747">
        <f>+IFERROR(VLOOKUP(A17,source_honoraires!$C$10:$V$351,source_honoraires!$T$8,FALSE),0)</f>
        <v>0</v>
      </c>
      <c r="K17" s="747"/>
      <c r="L17" s="747"/>
      <c r="M17" s="747"/>
      <c r="N17" s="747"/>
      <c r="O17" s="747">
        <f>+IFERROR(VLOOKUP(A17,source_honoraires!$C$10:$V$351,source_honoraires!$V$8,FALSE),0)</f>
        <v>0</v>
      </c>
      <c r="P17" s="747"/>
      <c r="Q17" s="747"/>
      <c r="R17" s="747"/>
      <c r="S17" s="748"/>
      <c r="T17" s="391" t="s">
        <v>468</v>
      </c>
      <c r="U17" s="752">
        <f>IFERROR(VLOOKUP(T17,source_honoraires!$C$10:$V$351,source_honoraires!$F$8,FALSE),0)</f>
        <v>0</v>
      </c>
      <c r="V17" s="751"/>
      <c r="W17" s="751"/>
      <c r="X17" s="387">
        <f>IFERROR(VLOOKUP(T17,source_honoraires!$C$10:$V$351,source_honoraires!$E$8,FALSE),0)</f>
        <v>0</v>
      </c>
      <c r="Y17" s="747">
        <f>IFERROR(VLOOKUP(T17,source_honoraires!$C$10:$V$351,source_honoraires!$T$8,FALSE),0)</f>
        <v>0</v>
      </c>
      <c r="Z17" s="747"/>
      <c r="AA17" s="747"/>
      <c r="AB17" s="747">
        <f>IFERROR(VLOOKUP(T17,source_honoraires!$C$10:$V$351,source_honoraires!$V$8,FALSE),0)</f>
        <v>0</v>
      </c>
      <c r="AC17" s="748"/>
      <c r="AD17" s="142"/>
    </row>
    <row r="18" spans="1:30" s="37" customFormat="1" ht="27" customHeight="1" x14ac:dyDescent="0.15">
      <c r="A18" s="391" t="s">
        <v>449</v>
      </c>
      <c r="B18" s="801">
        <f>+IFERROR(VLOOKUP(A18,source_honoraires!$C$10:$V$351,source_honoraires!$F$8,FALSE),0)</f>
        <v>0</v>
      </c>
      <c r="C18" s="802"/>
      <c r="D18" s="802"/>
      <c r="E18" s="802"/>
      <c r="F18" s="803"/>
      <c r="G18" s="804">
        <f>+IFERROR(VLOOKUP(A18,source_honoraires!$C$10:$V$351,source_honoraires!$E$8,FALSE),0)</f>
        <v>0</v>
      </c>
      <c r="H18" s="804"/>
      <c r="I18" s="804"/>
      <c r="J18" s="747">
        <f>+IFERROR(VLOOKUP(A18,source_honoraires!$C$10:$V$351,source_honoraires!$T$8,FALSE),0)</f>
        <v>0</v>
      </c>
      <c r="K18" s="747"/>
      <c r="L18" s="747"/>
      <c r="M18" s="747"/>
      <c r="N18" s="747"/>
      <c r="O18" s="747">
        <f>+IFERROR(VLOOKUP(A18,source_honoraires!$C$10:$V$351,source_honoraires!$V$8,FALSE),0)</f>
        <v>0</v>
      </c>
      <c r="P18" s="747"/>
      <c r="Q18" s="747"/>
      <c r="R18" s="747"/>
      <c r="S18" s="748"/>
      <c r="T18" s="391" t="s">
        <v>469</v>
      </c>
      <c r="U18" s="752">
        <f>IFERROR(VLOOKUP(T18,source_honoraires!$C$10:$V$351,source_honoraires!$F$8,FALSE),0)</f>
        <v>0</v>
      </c>
      <c r="V18" s="751"/>
      <c r="W18" s="751"/>
      <c r="X18" s="387">
        <f>IFERROR(VLOOKUP(T18,source_honoraires!$C$10:$V$351,source_honoraires!$E$8,FALSE),0)</f>
        <v>0</v>
      </c>
      <c r="Y18" s="747">
        <f>IFERROR(VLOOKUP(T18,source_honoraires!$C$10:$V$351,source_honoraires!$T$8,FALSE),0)</f>
        <v>0</v>
      </c>
      <c r="Z18" s="747"/>
      <c r="AA18" s="747"/>
      <c r="AB18" s="747">
        <f>IFERROR(VLOOKUP(T18,source_honoraires!$C$10:$V$351,source_honoraires!$V$8,FALSE),0)</f>
        <v>0</v>
      </c>
      <c r="AC18" s="748"/>
      <c r="AD18" s="143"/>
    </row>
    <row r="19" spans="1:30" s="37" customFormat="1" ht="27" customHeight="1" x14ac:dyDescent="0.15">
      <c r="A19" s="391" t="s">
        <v>450</v>
      </c>
      <c r="B19" s="801">
        <f>+IFERROR(VLOOKUP(A19,source_honoraires!$C$10:$V$351,source_honoraires!$F$8,FALSE),0)</f>
        <v>0</v>
      </c>
      <c r="C19" s="802"/>
      <c r="D19" s="802"/>
      <c r="E19" s="802"/>
      <c r="F19" s="803"/>
      <c r="G19" s="804">
        <f>+IFERROR(VLOOKUP(A19,source_honoraires!$C$10:$V$351,source_honoraires!$E$8,FALSE),0)</f>
        <v>0</v>
      </c>
      <c r="H19" s="804"/>
      <c r="I19" s="804"/>
      <c r="J19" s="747">
        <f>+IFERROR(VLOOKUP(A19,source_honoraires!$C$10:$V$351,source_honoraires!$T$8,FALSE),0)</f>
        <v>0</v>
      </c>
      <c r="K19" s="747"/>
      <c r="L19" s="747"/>
      <c r="M19" s="747"/>
      <c r="N19" s="747"/>
      <c r="O19" s="747">
        <f>+IFERROR(VLOOKUP(A19,source_honoraires!$C$10:$V$351,source_honoraires!$V$8,FALSE),0)</f>
        <v>0</v>
      </c>
      <c r="P19" s="747"/>
      <c r="Q19" s="747"/>
      <c r="R19" s="747"/>
      <c r="S19" s="748"/>
      <c r="T19" s="391" t="s">
        <v>470</v>
      </c>
      <c r="U19" s="752">
        <f>IFERROR(VLOOKUP(T19,source_honoraires!$C$10:$V$351,source_honoraires!$F$8,FALSE),0)</f>
        <v>0</v>
      </c>
      <c r="V19" s="751"/>
      <c r="W19" s="751"/>
      <c r="X19" s="387">
        <f>IFERROR(VLOOKUP(T19,source_honoraires!$C$10:$V$351,source_honoraires!$E$8,FALSE),0)</f>
        <v>0</v>
      </c>
      <c r="Y19" s="747">
        <f>IFERROR(VLOOKUP(T19,source_honoraires!$C$10:$V$351,source_honoraires!$T$8,FALSE),0)</f>
        <v>0</v>
      </c>
      <c r="Z19" s="747"/>
      <c r="AA19" s="747"/>
      <c r="AB19" s="747">
        <f>IFERROR(VLOOKUP(T19,source_honoraires!$C$10:$V$351,source_honoraires!$V$8,FALSE),0)</f>
        <v>0</v>
      </c>
      <c r="AC19" s="748"/>
      <c r="AD19" s="143"/>
    </row>
    <row r="20" spans="1:30" s="37" customFormat="1" ht="27" customHeight="1" x14ac:dyDescent="0.15">
      <c r="A20" s="391" t="s">
        <v>451</v>
      </c>
      <c r="B20" s="801">
        <f>+IFERROR(VLOOKUP(A20,source_honoraires!$C$10:$V$351,source_honoraires!$F$8,FALSE),0)</f>
        <v>0</v>
      </c>
      <c r="C20" s="802"/>
      <c r="D20" s="802"/>
      <c r="E20" s="802"/>
      <c r="F20" s="803"/>
      <c r="G20" s="804">
        <f>+IFERROR(VLOOKUP(A20,source_honoraires!$C$10:$V$351,source_honoraires!$E$8,FALSE),0)</f>
        <v>0</v>
      </c>
      <c r="H20" s="804"/>
      <c r="I20" s="804"/>
      <c r="J20" s="747">
        <f>+IFERROR(VLOOKUP(A20,source_honoraires!$C$10:$V$351,source_honoraires!$T$8,FALSE),0)</f>
        <v>0</v>
      </c>
      <c r="K20" s="747"/>
      <c r="L20" s="747"/>
      <c r="M20" s="747"/>
      <c r="N20" s="747"/>
      <c r="O20" s="747">
        <f>+IFERROR(VLOOKUP(A20,source_honoraires!$C$10:$V$351,source_honoraires!$V$8,FALSE),0)</f>
        <v>0</v>
      </c>
      <c r="P20" s="747"/>
      <c r="Q20" s="747"/>
      <c r="R20" s="747"/>
      <c r="S20" s="748"/>
      <c r="T20" s="391" t="s">
        <v>471</v>
      </c>
      <c r="U20" s="752">
        <f>IFERROR(VLOOKUP(T20,source_honoraires!$C$10:$V$351,source_honoraires!$F$8,FALSE),0)</f>
        <v>0</v>
      </c>
      <c r="V20" s="751"/>
      <c r="W20" s="751"/>
      <c r="X20" s="387">
        <f>IFERROR(VLOOKUP(T20,source_honoraires!$C$10:$V$351,source_honoraires!$E$8,FALSE),0)</f>
        <v>0</v>
      </c>
      <c r="Y20" s="747">
        <f>IFERROR(VLOOKUP(T20,source_honoraires!$C$10:$V$351,source_honoraires!$T$8,FALSE),0)</f>
        <v>0</v>
      </c>
      <c r="Z20" s="747"/>
      <c r="AA20" s="747"/>
      <c r="AB20" s="747">
        <f>IFERROR(VLOOKUP(T20,source_honoraires!$C$10:$V$351,source_honoraires!$V$8,FALSE),0)</f>
        <v>0</v>
      </c>
      <c r="AC20" s="748"/>
      <c r="AD20" s="143"/>
    </row>
    <row r="21" spans="1:30" s="37" customFormat="1" ht="27" customHeight="1" x14ac:dyDescent="0.15">
      <c r="A21" s="391" t="s">
        <v>452</v>
      </c>
      <c r="B21" s="801">
        <f>+IFERROR(VLOOKUP(A21,source_honoraires!$C$10:$V$351,source_honoraires!$F$8,FALSE),0)</f>
        <v>0</v>
      </c>
      <c r="C21" s="802"/>
      <c r="D21" s="802"/>
      <c r="E21" s="802"/>
      <c r="F21" s="803"/>
      <c r="G21" s="804">
        <f>+IFERROR(VLOOKUP(A21,source_honoraires!$C$10:$V$351,source_honoraires!$E$8,FALSE),0)</f>
        <v>0</v>
      </c>
      <c r="H21" s="804"/>
      <c r="I21" s="804"/>
      <c r="J21" s="747">
        <f>+IFERROR(VLOOKUP(A21,source_honoraires!$C$10:$V$351,source_honoraires!$T$8,FALSE),0)</f>
        <v>0</v>
      </c>
      <c r="K21" s="747"/>
      <c r="L21" s="747"/>
      <c r="M21" s="747"/>
      <c r="N21" s="747"/>
      <c r="O21" s="747">
        <f>+IFERROR(VLOOKUP(A21,source_honoraires!$C$10:$V$351,source_honoraires!$V$8,FALSE),0)</f>
        <v>0</v>
      </c>
      <c r="P21" s="747"/>
      <c r="Q21" s="747"/>
      <c r="R21" s="747"/>
      <c r="S21" s="748"/>
      <c r="T21" s="391" t="s">
        <v>472</v>
      </c>
      <c r="U21" s="752">
        <f>IFERROR(VLOOKUP(T21,source_honoraires!$C$10:$V$351,source_honoraires!$F$8,FALSE),0)</f>
        <v>0</v>
      </c>
      <c r="V21" s="751"/>
      <c r="W21" s="751"/>
      <c r="X21" s="387">
        <f>IFERROR(VLOOKUP(T21,source_honoraires!$C$10:$V$351,source_honoraires!$E$8,FALSE),0)</f>
        <v>0</v>
      </c>
      <c r="Y21" s="747">
        <f>IFERROR(VLOOKUP(T21,source_honoraires!$C$10:$V$351,source_honoraires!$T$8,FALSE),0)</f>
        <v>0</v>
      </c>
      <c r="Z21" s="747"/>
      <c r="AA21" s="747"/>
      <c r="AB21" s="747">
        <f>IFERROR(VLOOKUP(T21,source_honoraires!$C$10:$V$351,source_honoraires!$V$8,FALSE),0)</f>
        <v>0</v>
      </c>
      <c r="AC21" s="748"/>
      <c r="AD21" s="143"/>
    </row>
    <row r="22" spans="1:30" s="37" customFormat="1" ht="27" customHeight="1" x14ac:dyDescent="0.15">
      <c r="A22" s="391" t="s">
        <v>453</v>
      </c>
      <c r="B22" s="801">
        <f>+IFERROR(VLOOKUP(A22,source_honoraires!$C$10:$V$351,source_honoraires!$F$8,FALSE),0)</f>
        <v>0</v>
      </c>
      <c r="C22" s="802"/>
      <c r="D22" s="802"/>
      <c r="E22" s="802"/>
      <c r="F22" s="803"/>
      <c r="G22" s="804">
        <f>+IFERROR(VLOOKUP(A22,source_honoraires!$C$10:$V$351,source_honoraires!$E$8,FALSE),0)</f>
        <v>0</v>
      </c>
      <c r="H22" s="804"/>
      <c r="I22" s="804"/>
      <c r="J22" s="747">
        <f>+IFERROR(VLOOKUP(A22,source_honoraires!$C$10:$V$351,source_honoraires!$T$8,FALSE),0)</f>
        <v>0</v>
      </c>
      <c r="K22" s="747"/>
      <c r="L22" s="747"/>
      <c r="M22" s="747"/>
      <c r="N22" s="747"/>
      <c r="O22" s="747">
        <f>+IFERROR(VLOOKUP(A22,source_honoraires!$C$10:$V$351,source_honoraires!$V$8,FALSE),0)</f>
        <v>0</v>
      </c>
      <c r="P22" s="747"/>
      <c r="Q22" s="747"/>
      <c r="R22" s="747"/>
      <c r="S22" s="748"/>
      <c r="T22" s="391" t="s">
        <v>473</v>
      </c>
      <c r="U22" s="752">
        <f>IFERROR(VLOOKUP(T22,source_honoraires!$C$10:$V$351,source_honoraires!$F$8,FALSE),0)</f>
        <v>0</v>
      </c>
      <c r="V22" s="751"/>
      <c r="W22" s="751"/>
      <c r="X22" s="387">
        <f>IFERROR(VLOOKUP(T22,source_honoraires!$C$10:$V$351,source_honoraires!$E$8,FALSE),0)</f>
        <v>0</v>
      </c>
      <c r="Y22" s="747">
        <f>IFERROR(VLOOKUP(T22,source_honoraires!$C$10:$V$351,source_honoraires!$T$8,FALSE),0)</f>
        <v>0</v>
      </c>
      <c r="Z22" s="747"/>
      <c r="AA22" s="747"/>
      <c r="AB22" s="747">
        <f>IFERROR(VLOOKUP(T22,source_honoraires!$C$10:$V$351,source_honoraires!$V$8,FALSE),0)</f>
        <v>0</v>
      </c>
      <c r="AC22" s="748"/>
      <c r="AD22" s="143"/>
    </row>
    <row r="23" spans="1:30" s="37" customFormat="1" ht="27" customHeight="1" x14ac:dyDescent="0.15">
      <c r="A23" s="391" t="s">
        <v>454</v>
      </c>
      <c r="B23" s="801">
        <f>+IFERROR(VLOOKUP(A23,source_honoraires!$C$10:$V$351,source_honoraires!$F$8,FALSE),0)</f>
        <v>0</v>
      </c>
      <c r="C23" s="802"/>
      <c r="D23" s="802"/>
      <c r="E23" s="802"/>
      <c r="F23" s="803"/>
      <c r="G23" s="804">
        <f>+IFERROR(VLOOKUP(A23,source_honoraires!$C$10:$V$351,source_honoraires!$E$8,FALSE),0)</f>
        <v>0</v>
      </c>
      <c r="H23" s="804"/>
      <c r="I23" s="804"/>
      <c r="J23" s="747">
        <f>+IFERROR(VLOOKUP(A23,source_honoraires!$C$10:$V$351,source_honoraires!$T$8,FALSE),0)</f>
        <v>0</v>
      </c>
      <c r="K23" s="747"/>
      <c r="L23" s="747"/>
      <c r="M23" s="747"/>
      <c r="N23" s="747"/>
      <c r="O23" s="747">
        <f>+IFERROR(VLOOKUP(A23,source_honoraires!$C$10:$V$351,source_honoraires!$V$8,FALSE),0)</f>
        <v>0</v>
      </c>
      <c r="P23" s="747"/>
      <c r="Q23" s="747"/>
      <c r="R23" s="747"/>
      <c r="S23" s="748"/>
      <c r="T23" s="391" t="s">
        <v>474</v>
      </c>
      <c r="U23" s="752">
        <f>IFERROR(VLOOKUP(T23,source_honoraires!$C$10:$V$351,source_honoraires!$F$8,FALSE),0)</f>
        <v>0</v>
      </c>
      <c r="V23" s="751"/>
      <c r="W23" s="751"/>
      <c r="X23" s="387">
        <f>IFERROR(VLOOKUP(T23,source_honoraires!$C$10:$V$351,source_honoraires!$E$8,FALSE),0)</f>
        <v>0</v>
      </c>
      <c r="Y23" s="747">
        <f>IFERROR(VLOOKUP(T23,source_honoraires!$C$10:$V$351,source_honoraires!$T$8,FALSE),0)</f>
        <v>0</v>
      </c>
      <c r="Z23" s="747"/>
      <c r="AA23" s="747"/>
      <c r="AB23" s="747">
        <f>IFERROR(VLOOKUP(T23,source_honoraires!$C$10:$V$351,source_honoraires!$V$8,FALSE),0)</f>
        <v>0</v>
      </c>
      <c r="AC23" s="748"/>
      <c r="AD23" s="143"/>
    </row>
    <row r="24" spans="1:30" s="37" customFormat="1" ht="27" customHeight="1" x14ac:dyDescent="0.15">
      <c r="A24" s="391" t="s">
        <v>455</v>
      </c>
      <c r="B24" s="801">
        <f>+IFERROR(VLOOKUP(A24,source_honoraires!$C$10:$V$351,source_honoraires!$F$8,FALSE),0)</f>
        <v>0</v>
      </c>
      <c r="C24" s="802"/>
      <c r="D24" s="802"/>
      <c r="E24" s="802"/>
      <c r="F24" s="803"/>
      <c r="G24" s="804">
        <f>+IFERROR(VLOOKUP(A24,source_honoraires!$C$10:$V$351,source_honoraires!$E$8,FALSE),0)</f>
        <v>0</v>
      </c>
      <c r="H24" s="804"/>
      <c r="I24" s="804"/>
      <c r="J24" s="747">
        <f>+IFERROR(VLOOKUP(A24,source_honoraires!$C$10:$V$351,source_honoraires!$T$8,FALSE),0)</f>
        <v>0</v>
      </c>
      <c r="K24" s="747"/>
      <c r="L24" s="747"/>
      <c r="M24" s="747"/>
      <c r="N24" s="747"/>
      <c r="O24" s="747">
        <f>+IFERROR(VLOOKUP(A24,source_honoraires!$C$10:$V$351,source_honoraires!$V$8,FALSE),0)</f>
        <v>0</v>
      </c>
      <c r="P24" s="747"/>
      <c r="Q24" s="747"/>
      <c r="R24" s="747"/>
      <c r="S24" s="748"/>
      <c r="T24" s="391" t="s">
        <v>475</v>
      </c>
      <c r="U24" s="752">
        <f>IFERROR(VLOOKUP(T24,source_honoraires!$C$10:$V$351,source_honoraires!$F$8,FALSE),0)</f>
        <v>0</v>
      </c>
      <c r="V24" s="751"/>
      <c r="W24" s="751"/>
      <c r="X24" s="387">
        <f>IFERROR(VLOOKUP(T24,source_honoraires!$C$10:$V$351,source_honoraires!$E$8,FALSE),0)</f>
        <v>0</v>
      </c>
      <c r="Y24" s="747">
        <f>IFERROR(VLOOKUP(T24,source_honoraires!$C$10:$V$351,source_honoraires!$T$8,FALSE),0)</f>
        <v>0</v>
      </c>
      <c r="Z24" s="747"/>
      <c r="AA24" s="747"/>
      <c r="AB24" s="747">
        <f>IFERROR(VLOOKUP(T24,source_honoraires!$C$10:$V$351,source_honoraires!$V$8,FALSE),0)</f>
        <v>0</v>
      </c>
      <c r="AC24" s="748"/>
      <c r="AD24" s="143"/>
    </row>
    <row r="25" spans="1:30" s="37" customFormat="1" ht="27" customHeight="1" x14ac:dyDescent="0.15">
      <c r="A25" s="391" t="s">
        <v>456</v>
      </c>
      <c r="B25" s="801">
        <f>+IFERROR(VLOOKUP(A25,source_honoraires!$C$10:$V$351,source_honoraires!$F$8,FALSE),0)</f>
        <v>0</v>
      </c>
      <c r="C25" s="802"/>
      <c r="D25" s="802"/>
      <c r="E25" s="802"/>
      <c r="F25" s="803"/>
      <c r="G25" s="804">
        <f>+IFERROR(VLOOKUP(A25,source_honoraires!$C$10:$V$351,source_honoraires!$E$8,FALSE),0)</f>
        <v>0</v>
      </c>
      <c r="H25" s="804"/>
      <c r="I25" s="804"/>
      <c r="J25" s="747">
        <f>+IFERROR(VLOOKUP(A25,source_honoraires!$C$10:$V$351,source_honoraires!$T$8,FALSE),0)</f>
        <v>0</v>
      </c>
      <c r="K25" s="747"/>
      <c r="L25" s="747"/>
      <c r="M25" s="747"/>
      <c r="N25" s="747"/>
      <c r="O25" s="747">
        <f>+IFERROR(VLOOKUP(A25,source_honoraires!$C$10:$V$351,source_honoraires!$V$8,FALSE),0)</f>
        <v>0</v>
      </c>
      <c r="P25" s="747"/>
      <c r="Q25" s="747"/>
      <c r="R25" s="747"/>
      <c r="S25" s="748"/>
      <c r="T25" s="391" t="s">
        <v>476</v>
      </c>
      <c r="U25" s="752">
        <f>IFERROR(VLOOKUP(T25,source_honoraires!$C$10:$V$351,source_honoraires!$F$8,FALSE),0)</f>
        <v>0</v>
      </c>
      <c r="V25" s="751"/>
      <c r="W25" s="751"/>
      <c r="X25" s="387">
        <f>IFERROR(VLOOKUP(T25,source_honoraires!$C$10:$V$351,source_honoraires!$E$8,FALSE),0)</f>
        <v>0</v>
      </c>
      <c r="Y25" s="747">
        <f>IFERROR(VLOOKUP(T25,source_honoraires!$C$10:$V$351,source_honoraires!$T$8,FALSE),0)</f>
        <v>0</v>
      </c>
      <c r="Z25" s="747"/>
      <c r="AA25" s="747"/>
      <c r="AB25" s="747">
        <f>IFERROR(VLOOKUP(T25,source_honoraires!$C$10:$V$351,source_honoraires!$V$8,FALSE),0)</f>
        <v>0</v>
      </c>
      <c r="AC25" s="748"/>
      <c r="AD25" s="143"/>
    </row>
    <row r="26" spans="1:30" s="37" customFormat="1" ht="27" customHeight="1" x14ac:dyDescent="0.15">
      <c r="A26" s="391" t="s">
        <v>457</v>
      </c>
      <c r="B26" s="801">
        <f>+IFERROR(VLOOKUP(A26,source_honoraires!$C$10:$V$351,source_honoraires!$F$8,FALSE),0)</f>
        <v>0</v>
      </c>
      <c r="C26" s="802"/>
      <c r="D26" s="802"/>
      <c r="E26" s="802"/>
      <c r="F26" s="803"/>
      <c r="G26" s="804">
        <f>+IFERROR(VLOOKUP(A26,source_honoraires!$C$10:$V$351,source_honoraires!$E$8,FALSE),0)</f>
        <v>0</v>
      </c>
      <c r="H26" s="804"/>
      <c r="I26" s="804"/>
      <c r="J26" s="747">
        <f>+IFERROR(VLOOKUP(A26,source_honoraires!$C$10:$V$351,source_honoraires!$T$8,FALSE),0)</f>
        <v>0</v>
      </c>
      <c r="K26" s="747"/>
      <c r="L26" s="747"/>
      <c r="M26" s="747"/>
      <c r="N26" s="747"/>
      <c r="O26" s="747">
        <f>+IFERROR(VLOOKUP(A26,source_honoraires!$C$10:$V$351,source_honoraires!$V$8,FALSE),0)</f>
        <v>0</v>
      </c>
      <c r="P26" s="747"/>
      <c r="Q26" s="747"/>
      <c r="R26" s="747"/>
      <c r="S26" s="748"/>
      <c r="T26" s="391" t="s">
        <v>477</v>
      </c>
      <c r="U26" s="752">
        <f>IFERROR(VLOOKUP(T26,source_honoraires!$C$10:$V$351,source_honoraires!$F$8,FALSE),0)</f>
        <v>0</v>
      </c>
      <c r="V26" s="751"/>
      <c r="W26" s="751"/>
      <c r="X26" s="387">
        <f>IFERROR(VLOOKUP(T26,source_honoraires!$C$10:$V$351,source_honoraires!$E$8,FALSE),0)</f>
        <v>0</v>
      </c>
      <c r="Y26" s="747">
        <f>IFERROR(VLOOKUP(T26,source_honoraires!$C$10:$V$351,source_honoraires!$T$8,FALSE),0)</f>
        <v>0</v>
      </c>
      <c r="Z26" s="747"/>
      <c r="AA26" s="747"/>
      <c r="AB26" s="747">
        <f>IFERROR(VLOOKUP(T26,source_honoraires!$C$10:$V$351,source_honoraires!$V$8,FALSE),0)</f>
        <v>0</v>
      </c>
      <c r="AC26" s="748"/>
      <c r="AD26" s="143"/>
    </row>
    <row r="27" spans="1:30" s="37" customFormat="1" ht="27" customHeight="1" x14ac:dyDescent="0.15">
      <c r="A27" s="391" t="s">
        <v>458</v>
      </c>
      <c r="B27" s="801">
        <f>+IFERROR(VLOOKUP(A27,source_honoraires!$C$10:$V$351,source_honoraires!$F$8,FALSE),0)</f>
        <v>0</v>
      </c>
      <c r="C27" s="802"/>
      <c r="D27" s="802"/>
      <c r="E27" s="802"/>
      <c r="F27" s="803"/>
      <c r="G27" s="804">
        <f>+IFERROR(VLOOKUP(A27,source_honoraires!$C$10:$V$351,source_honoraires!$E$8,FALSE),0)</f>
        <v>0</v>
      </c>
      <c r="H27" s="804"/>
      <c r="I27" s="804"/>
      <c r="J27" s="747">
        <f>+IFERROR(VLOOKUP(A27,source_honoraires!$C$10:$V$351,source_honoraires!$T$8,FALSE),0)</f>
        <v>0</v>
      </c>
      <c r="K27" s="747"/>
      <c r="L27" s="747"/>
      <c r="M27" s="747"/>
      <c r="N27" s="747"/>
      <c r="O27" s="747">
        <f>+IFERROR(VLOOKUP(A27,source_honoraires!$C$10:$V$351,source_honoraires!$V$8,FALSE),0)</f>
        <v>0</v>
      </c>
      <c r="P27" s="747"/>
      <c r="Q27" s="747"/>
      <c r="R27" s="747"/>
      <c r="S27" s="748"/>
      <c r="T27" s="391" t="s">
        <v>478</v>
      </c>
      <c r="U27" s="752">
        <f>IFERROR(VLOOKUP(T27,source_honoraires!$C$10:$V$351,source_honoraires!$F$8,FALSE),0)</f>
        <v>0</v>
      </c>
      <c r="V27" s="751"/>
      <c r="W27" s="751"/>
      <c r="X27" s="387">
        <f>IFERROR(VLOOKUP(T27,source_honoraires!$C$10:$V$351,source_honoraires!$E$8,FALSE),0)</f>
        <v>0</v>
      </c>
      <c r="Y27" s="747">
        <f>IFERROR(VLOOKUP(T27,source_honoraires!$C$10:$V$351,source_honoraires!$T$8,FALSE),0)</f>
        <v>0</v>
      </c>
      <c r="Z27" s="747"/>
      <c r="AA27" s="747"/>
      <c r="AB27" s="747">
        <f>IFERROR(VLOOKUP(T27,source_honoraires!$C$10:$V$351,source_honoraires!$V$8,FALSE),0)</f>
        <v>0</v>
      </c>
      <c r="AC27" s="748"/>
      <c r="AD27" s="143"/>
    </row>
    <row r="28" spans="1:30" s="37" customFormat="1" ht="27" customHeight="1" x14ac:dyDescent="0.15">
      <c r="A28" s="391" t="s">
        <v>459</v>
      </c>
      <c r="B28" s="801">
        <f>+IFERROR(VLOOKUP(A28,source_honoraires!$C$10:$V$351,source_honoraires!$F$8,FALSE),0)</f>
        <v>0</v>
      </c>
      <c r="C28" s="802"/>
      <c r="D28" s="802"/>
      <c r="E28" s="802"/>
      <c r="F28" s="803"/>
      <c r="G28" s="804">
        <f>+IFERROR(VLOOKUP(A28,source_honoraires!$C$10:$V$351,source_honoraires!$E$8,FALSE),0)</f>
        <v>0</v>
      </c>
      <c r="H28" s="804"/>
      <c r="I28" s="804"/>
      <c r="J28" s="747">
        <f>+IFERROR(VLOOKUP(A28,source_honoraires!$C$10:$V$351,source_honoraires!$T$8,FALSE),0)</f>
        <v>0</v>
      </c>
      <c r="K28" s="747"/>
      <c r="L28" s="747"/>
      <c r="M28" s="747"/>
      <c r="N28" s="747"/>
      <c r="O28" s="747">
        <f>+IFERROR(VLOOKUP(A28,source_honoraires!$C$10:$V$351,source_honoraires!$V$8,FALSE),0)</f>
        <v>0</v>
      </c>
      <c r="P28" s="747"/>
      <c r="Q28" s="747"/>
      <c r="R28" s="747"/>
      <c r="S28" s="748"/>
      <c r="T28" s="391" t="s">
        <v>479</v>
      </c>
      <c r="U28" s="752">
        <f>IFERROR(VLOOKUP(T28,source_honoraires!$C$10:$V$351,source_honoraires!$F$8,FALSE),0)</f>
        <v>0</v>
      </c>
      <c r="V28" s="751"/>
      <c r="W28" s="751"/>
      <c r="X28" s="387">
        <f>IFERROR(VLOOKUP(T28,source_honoraires!$C$10:$V$351,source_honoraires!$E$8,FALSE),0)</f>
        <v>0</v>
      </c>
      <c r="Y28" s="747">
        <f>IFERROR(VLOOKUP(T28,source_honoraires!$C$10:$V$351,source_honoraires!$T$8,FALSE),0)</f>
        <v>0</v>
      </c>
      <c r="Z28" s="747"/>
      <c r="AA28" s="747"/>
      <c r="AB28" s="747">
        <f>IFERROR(VLOOKUP(T28,source_honoraires!$C$10:$V$351,source_honoraires!$V$8,FALSE),0)</f>
        <v>0</v>
      </c>
      <c r="AC28" s="748"/>
      <c r="AD28" s="143"/>
    </row>
    <row r="29" spans="1:30" s="37" customFormat="1" ht="27" customHeight="1" x14ac:dyDescent="0.15">
      <c r="A29" s="391" t="s">
        <v>460</v>
      </c>
      <c r="B29" s="801">
        <f>+IFERROR(VLOOKUP(A29,source_honoraires!$C$10:$V$351,source_honoraires!$F$8,FALSE),0)</f>
        <v>0</v>
      </c>
      <c r="C29" s="802"/>
      <c r="D29" s="802"/>
      <c r="E29" s="802"/>
      <c r="F29" s="803"/>
      <c r="G29" s="804">
        <f>+IFERROR(VLOOKUP(A29,source_honoraires!$C$10:$V$351,source_honoraires!$E$8,FALSE),0)</f>
        <v>0</v>
      </c>
      <c r="H29" s="804"/>
      <c r="I29" s="804"/>
      <c r="J29" s="747">
        <f>+IFERROR(VLOOKUP(A29,source_honoraires!$C$10:$V$351,source_honoraires!$T$8,FALSE),0)</f>
        <v>0</v>
      </c>
      <c r="K29" s="747"/>
      <c r="L29" s="747"/>
      <c r="M29" s="747"/>
      <c r="N29" s="747"/>
      <c r="O29" s="747">
        <f>+IFERROR(VLOOKUP(A29,source_honoraires!$C$10:$V$351,source_honoraires!$V$8,FALSE),0)</f>
        <v>0</v>
      </c>
      <c r="P29" s="747"/>
      <c r="Q29" s="747"/>
      <c r="R29" s="747"/>
      <c r="S29" s="748"/>
      <c r="T29" s="391" t="s">
        <v>480</v>
      </c>
      <c r="U29" s="752">
        <f>IFERROR(VLOOKUP(T29,source_honoraires!$C$10:$V$351,source_honoraires!$F$8,FALSE),0)</f>
        <v>0</v>
      </c>
      <c r="V29" s="751"/>
      <c r="W29" s="751"/>
      <c r="X29" s="387">
        <f>IFERROR(VLOOKUP(T29,source_honoraires!$C$10:$V$351,source_honoraires!$E$8,FALSE),0)</f>
        <v>0</v>
      </c>
      <c r="Y29" s="747">
        <f>IFERROR(VLOOKUP(T29,source_honoraires!$C$10:$V$351,source_honoraires!$T$8,FALSE),0)</f>
        <v>0</v>
      </c>
      <c r="Z29" s="747"/>
      <c r="AA29" s="747"/>
      <c r="AB29" s="747">
        <f>IFERROR(VLOOKUP(T29,source_honoraires!$C$10:$V$351,source_honoraires!$V$8,FALSE),0)</f>
        <v>0</v>
      </c>
      <c r="AC29" s="748"/>
      <c r="AD29" s="143"/>
    </row>
    <row r="30" spans="1:30" s="37" customFormat="1" ht="27" customHeight="1" x14ac:dyDescent="0.15">
      <c r="A30" s="391" t="s">
        <v>461</v>
      </c>
      <c r="B30" s="801">
        <f>+IFERROR(VLOOKUP(A30,source_honoraires!$C$10:$V$351,source_honoraires!$F$8,FALSE),0)</f>
        <v>0</v>
      </c>
      <c r="C30" s="802"/>
      <c r="D30" s="802"/>
      <c r="E30" s="802"/>
      <c r="F30" s="803"/>
      <c r="G30" s="804">
        <f>+IFERROR(VLOOKUP(A30,source_honoraires!$C$10:$V$351,source_honoraires!$E$8,FALSE),0)</f>
        <v>0</v>
      </c>
      <c r="H30" s="804"/>
      <c r="I30" s="804"/>
      <c r="J30" s="747">
        <f>+IFERROR(VLOOKUP(A30,source_honoraires!$C$10:$V$351,source_honoraires!$T$8,FALSE),0)</f>
        <v>0</v>
      </c>
      <c r="K30" s="747"/>
      <c r="L30" s="747"/>
      <c r="M30" s="747"/>
      <c r="N30" s="747"/>
      <c r="O30" s="747">
        <f>+IFERROR(VLOOKUP(A30,source_honoraires!$C$10:$V$351,source_honoraires!$V$8,FALSE),0)</f>
        <v>0</v>
      </c>
      <c r="P30" s="747"/>
      <c r="Q30" s="747"/>
      <c r="R30" s="747"/>
      <c r="S30" s="748"/>
      <c r="T30" s="391" t="s">
        <v>481</v>
      </c>
      <c r="U30" s="752">
        <f>IFERROR(VLOOKUP(T30,source_honoraires!$C$10:$V$351,source_honoraires!$F$8,FALSE),0)</f>
        <v>0</v>
      </c>
      <c r="V30" s="751"/>
      <c r="W30" s="751"/>
      <c r="X30" s="387">
        <f>IFERROR(VLOOKUP(T30,source_honoraires!$C$10:$V$351,source_honoraires!$E$8,FALSE),0)</f>
        <v>0</v>
      </c>
      <c r="Y30" s="747">
        <f>IFERROR(VLOOKUP(T30,source_honoraires!$C$10:$V$351,source_honoraires!$T$8,FALSE),0)</f>
        <v>0</v>
      </c>
      <c r="Z30" s="747"/>
      <c r="AA30" s="747"/>
      <c r="AB30" s="747">
        <f>IFERROR(VLOOKUP(T30,source_honoraires!$C$10:$V$351,source_honoraires!$V$8,FALSE),0)</f>
        <v>0</v>
      </c>
      <c r="AC30" s="748"/>
      <c r="AD30" s="143"/>
    </row>
    <row r="31" spans="1:30" s="37" customFormat="1" ht="27" customHeight="1" x14ac:dyDescent="0.15">
      <c r="A31" s="391" t="s">
        <v>462</v>
      </c>
      <c r="B31" s="801">
        <f>+IFERROR(VLOOKUP(A31,source_honoraires!$C$10:$V$351,source_honoraires!$F$8,FALSE),0)</f>
        <v>0</v>
      </c>
      <c r="C31" s="802"/>
      <c r="D31" s="802"/>
      <c r="E31" s="802"/>
      <c r="F31" s="803"/>
      <c r="G31" s="804">
        <f>+IFERROR(VLOOKUP(A31,source_honoraires!$C$10:$V$351,source_honoraires!$E$8,FALSE),0)</f>
        <v>0</v>
      </c>
      <c r="H31" s="804"/>
      <c r="I31" s="804"/>
      <c r="J31" s="747">
        <f>+IFERROR(VLOOKUP(A31,source_honoraires!$C$10:$V$351,source_honoraires!$T$8,FALSE),0)</f>
        <v>0</v>
      </c>
      <c r="K31" s="747"/>
      <c r="L31" s="747"/>
      <c r="M31" s="747"/>
      <c r="N31" s="747"/>
      <c r="O31" s="747">
        <f>+IFERROR(VLOOKUP(A31,source_honoraires!$C$10:$V$351,source_honoraires!$V$8,FALSE),0)</f>
        <v>0</v>
      </c>
      <c r="P31" s="747"/>
      <c r="Q31" s="747"/>
      <c r="R31" s="747"/>
      <c r="S31" s="748"/>
      <c r="T31" s="391" t="s">
        <v>482</v>
      </c>
      <c r="U31" s="752">
        <f>IFERROR(VLOOKUP(T31,source_honoraires!$C$10:$V$351,source_honoraires!$F$8,FALSE),0)</f>
        <v>0</v>
      </c>
      <c r="V31" s="751"/>
      <c r="W31" s="751"/>
      <c r="X31" s="387">
        <f>IFERROR(VLOOKUP(T31,source_honoraires!$C$10:$V$351,source_honoraires!$E$8,FALSE),0)</f>
        <v>0</v>
      </c>
      <c r="Y31" s="747">
        <f>IFERROR(VLOOKUP(T31,source_honoraires!$C$10:$V$351,source_honoraires!$T$8,FALSE),0)</f>
        <v>0</v>
      </c>
      <c r="Z31" s="747"/>
      <c r="AA31" s="747"/>
      <c r="AB31" s="747">
        <f>IFERROR(VLOOKUP(T31,source_honoraires!$C$10:$V$351,source_honoraires!$V$8,FALSE),0)</f>
        <v>0</v>
      </c>
      <c r="AC31" s="748"/>
      <c r="AD31" s="143"/>
    </row>
    <row r="32" spans="1:30" s="37" customFormat="1" ht="27" customHeight="1" x14ac:dyDescent="0.15">
      <c r="A32" s="391" t="s">
        <v>463</v>
      </c>
      <c r="B32" s="801">
        <f>+IFERROR(VLOOKUP(A32,source_honoraires!$C$10:$V$351,source_honoraires!$F$8,FALSE),0)</f>
        <v>0</v>
      </c>
      <c r="C32" s="802"/>
      <c r="D32" s="802"/>
      <c r="E32" s="802"/>
      <c r="F32" s="803"/>
      <c r="G32" s="804">
        <f>+IFERROR(VLOOKUP(A32,source_honoraires!$C$10:$V$351,source_honoraires!$E$8,FALSE),0)</f>
        <v>0</v>
      </c>
      <c r="H32" s="804"/>
      <c r="I32" s="804"/>
      <c r="J32" s="747">
        <f>+IFERROR(VLOOKUP(A32,source_honoraires!$C$10:$V$351,source_honoraires!$T$8,FALSE),0)</f>
        <v>0</v>
      </c>
      <c r="K32" s="747"/>
      <c r="L32" s="747"/>
      <c r="M32" s="747"/>
      <c r="N32" s="747"/>
      <c r="O32" s="747">
        <f>+IFERROR(VLOOKUP(A32,source_honoraires!$C$10:$V$351,source_honoraires!$V$8,FALSE),0)</f>
        <v>0</v>
      </c>
      <c r="P32" s="747"/>
      <c r="Q32" s="747"/>
      <c r="R32" s="747"/>
      <c r="S32" s="748"/>
      <c r="T32" s="391" t="s">
        <v>483</v>
      </c>
      <c r="U32" s="752">
        <f>IFERROR(VLOOKUP(T32,source_honoraires!$C$10:$V$351,source_honoraires!$F$8,FALSE),0)</f>
        <v>0</v>
      </c>
      <c r="V32" s="751"/>
      <c r="W32" s="751"/>
      <c r="X32" s="387">
        <f>IFERROR(VLOOKUP(T32,source_honoraires!$C$10:$V$351,source_honoraires!$E$8,FALSE),0)</f>
        <v>0</v>
      </c>
      <c r="Y32" s="747">
        <f>IFERROR(VLOOKUP(T32,source_honoraires!$C$10:$V$351,source_honoraires!$T$8,FALSE),0)</f>
        <v>0</v>
      </c>
      <c r="Z32" s="747"/>
      <c r="AA32" s="747"/>
      <c r="AB32" s="747">
        <f>IFERROR(VLOOKUP(T32,source_honoraires!$C$10:$V$351,source_honoraires!$V$8,FALSE),0)</f>
        <v>0</v>
      </c>
      <c r="AC32" s="748"/>
      <c r="AD32" s="143"/>
    </row>
    <row r="33" spans="1:30" s="37" customFormat="1" ht="27" customHeight="1" x14ac:dyDescent="0.15">
      <c r="A33" s="391" t="s">
        <v>464</v>
      </c>
      <c r="B33" s="801">
        <f>+IFERROR(VLOOKUP(A33,source_honoraires!$C$10:$V$351,source_honoraires!$F$8,FALSE),0)</f>
        <v>0</v>
      </c>
      <c r="C33" s="802"/>
      <c r="D33" s="802"/>
      <c r="E33" s="802"/>
      <c r="F33" s="803"/>
      <c r="G33" s="804">
        <f>+IFERROR(VLOOKUP(A33,source_honoraires!$C$10:$V$351,source_honoraires!$E$8,FALSE),0)</f>
        <v>0</v>
      </c>
      <c r="H33" s="804"/>
      <c r="I33" s="804"/>
      <c r="J33" s="747">
        <f>+IFERROR(VLOOKUP(A33,source_honoraires!$C$10:$V$351,source_honoraires!$T$8,FALSE),0)</f>
        <v>0</v>
      </c>
      <c r="K33" s="747"/>
      <c r="L33" s="747"/>
      <c r="M33" s="747"/>
      <c r="N33" s="747"/>
      <c r="O33" s="747">
        <f>+IFERROR(VLOOKUP(A33,source_honoraires!$C$10:$V$351,source_honoraires!$V$8,FALSE),0)</f>
        <v>0</v>
      </c>
      <c r="P33" s="747"/>
      <c r="Q33" s="747"/>
      <c r="R33" s="747"/>
      <c r="S33" s="748"/>
      <c r="T33" s="391" t="s">
        <v>484</v>
      </c>
      <c r="U33" s="752">
        <f>IFERROR(VLOOKUP(T33,source_honoraires!$C$10:$V$351,source_honoraires!$F$8,FALSE),0)</f>
        <v>0</v>
      </c>
      <c r="V33" s="751"/>
      <c r="W33" s="751"/>
      <c r="X33" s="387">
        <f>IFERROR(VLOOKUP(T33,source_honoraires!$C$10:$V$351,source_honoraires!$E$8,FALSE),0)</f>
        <v>0</v>
      </c>
      <c r="Y33" s="747">
        <f>IFERROR(VLOOKUP(T33,source_honoraires!$C$10:$V$351,source_honoraires!$T$8,FALSE),0)</f>
        <v>0</v>
      </c>
      <c r="Z33" s="747"/>
      <c r="AA33" s="747"/>
      <c r="AB33" s="747">
        <f>IFERROR(VLOOKUP(T33,source_honoraires!$C$10:$V$351,source_honoraires!$V$8,FALSE),0)</f>
        <v>0</v>
      </c>
      <c r="AC33" s="748"/>
      <c r="AD33" s="143"/>
    </row>
    <row r="34" spans="1:30" s="37" customFormat="1" ht="27" customHeight="1" x14ac:dyDescent="0.15">
      <c r="A34" s="391" t="s">
        <v>465</v>
      </c>
      <c r="B34" s="801">
        <f>+IFERROR(VLOOKUP(A34,source_honoraires!$C$10:$V$351,source_honoraires!$F$8,FALSE),0)</f>
        <v>0</v>
      </c>
      <c r="C34" s="802"/>
      <c r="D34" s="802"/>
      <c r="E34" s="802"/>
      <c r="F34" s="803"/>
      <c r="G34" s="804">
        <f>+IFERROR(VLOOKUP(A34,source_honoraires!$C$10:$V$351,source_honoraires!$E$8,FALSE),0)</f>
        <v>0</v>
      </c>
      <c r="H34" s="804"/>
      <c r="I34" s="804"/>
      <c r="J34" s="747">
        <f>+IFERROR(VLOOKUP(A34,source_honoraires!$C$10:$V$351,source_honoraires!$T$8,FALSE),0)</f>
        <v>0</v>
      </c>
      <c r="K34" s="747"/>
      <c r="L34" s="747"/>
      <c r="M34" s="747"/>
      <c r="N34" s="747"/>
      <c r="O34" s="747">
        <f>+IFERROR(VLOOKUP(A34,source_honoraires!$C$10:$V$351,source_honoraires!$V$8,FALSE),0)</f>
        <v>0</v>
      </c>
      <c r="P34" s="747"/>
      <c r="Q34" s="747"/>
      <c r="R34" s="747"/>
      <c r="S34" s="748"/>
      <c r="T34" s="391" t="s">
        <v>485</v>
      </c>
      <c r="U34" s="752">
        <f>IFERROR(VLOOKUP(T34,source_honoraires!$C$10:$V$351,source_honoraires!$F$8,FALSE),0)</f>
        <v>0</v>
      </c>
      <c r="V34" s="751"/>
      <c r="W34" s="751"/>
      <c r="X34" s="387">
        <f>IFERROR(VLOOKUP(T34,source_honoraires!$C$10:$V$351,source_honoraires!$E$8,FALSE),0)</f>
        <v>0</v>
      </c>
      <c r="Y34" s="747">
        <f>IFERROR(VLOOKUP(T34,source_honoraires!$C$10:$V$351,source_honoraires!$T$8,FALSE),0)</f>
        <v>0</v>
      </c>
      <c r="Z34" s="747"/>
      <c r="AA34" s="747"/>
      <c r="AB34" s="747">
        <f>IFERROR(VLOOKUP(T34,source_honoraires!$C$10:$V$351,source_honoraires!$V$8,FALSE),0)</f>
        <v>0</v>
      </c>
      <c r="AC34" s="748"/>
      <c r="AD34" s="143"/>
    </row>
    <row r="35" spans="1:30" s="37" customFormat="1" ht="27" customHeight="1" x14ac:dyDescent="0.15">
      <c r="A35" s="391" t="s">
        <v>466</v>
      </c>
      <c r="B35" s="801">
        <f>+IFERROR(VLOOKUP(A35,source_honoraires!$C$10:$V$351,source_honoraires!$F$8,FALSE),0)</f>
        <v>0</v>
      </c>
      <c r="C35" s="802"/>
      <c r="D35" s="802"/>
      <c r="E35" s="802"/>
      <c r="F35" s="803"/>
      <c r="G35" s="804">
        <f>+IFERROR(VLOOKUP(A35,source_honoraires!$C$10:$V$351,source_honoraires!$E$8,FALSE),0)</f>
        <v>0</v>
      </c>
      <c r="H35" s="804"/>
      <c r="I35" s="804"/>
      <c r="J35" s="747">
        <f>+IFERROR(VLOOKUP(A35,source_honoraires!$C$10:$V$351,source_honoraires!$T$8,FALSE),0)</f>
        <v>0</v>
      </c>
      <c r="K35" s="747"/>
      <c r="L35" s="747"/>
      <c r="M35" s="747"/>
      <c r="N35" s="747"/>
      <c r="O35" s="747">
        <f>+IFERROR(VLOOKUP(A35,source_honoraires!$C$10:$V$351,source_honoraires!$V$8,FALSE),0)</f>
        <v>0</v>
      </c>
      <c r="P35" s="747"/>
      <c r="Q35" s="747"/>
      <c r="R35" s="747"/>
      <c r="S35" s="748"/>
      <c r="T35" s="391" t="s">
        <v>486</v>
      </c>
      <c r="U35" s="752"/>
      <c r="V35" s="751"/>
      <c r="W35" s="751"/>
      <c r="X35" s="387"/>
      <c r="Y35" s="747">
        <f>IFERROR(VLOOKUP(T35,source_honoraires!$C$10:$V$351,source_honoraires!$T$8,FALSE),0)</f>
        <v>0</v>
      </c>
      <c r="Z35" s="747"/>
      <c r="AA35" s="747"/>
      <c r="AB35" s="747">
        <f>IFERROR(VLOOKUP(T35,source_honoraires!$C$10:$V$351,source_honoraires!$V$8,FALSE),0)</f>
        <v>0</v>
      </c>
      <c r="AC35" s="748"/>
      <c r="AD35" s="143"/>
    </row>
    <row r="36" spans="1:30" s="141" customFormat="1" ht="28.5" customHeight="1" thickBot="1" x14ac:dyDescent="0.2">
      <c r="B36" s="807" t="s">
        <v>214</v>
      </c>
      <c r="C36" s="808"/>
      <c r="D36" s="808"/>
      <c r="E36" s="808"/>
      <c r="F36" s="808"/>
      <c r="G36" s="808"/>
      <c r="H36" s="808"/>
      <c r="I36" s="809"/>
      <c r="J36" s="805">
        <f>SUM(J16:N35)</f>
        <v>0</v>
      </c>
      <c r="K36" s="805"/>
      <c r="L36" s="805"/>
      <c r="M36" s="805"/>
      <c r="N36" s="805"/>
      <c r="O36" s="805">
        <f>SUM(O16:S35)</f>
        <v>0</v>
      </c>
      <c r="P36" s="805"/>
      <c r="Q36" s="805"/>
      <c r="R36" s="805"/>
      <c r="S36" s="806"/>
      <c r="T36" s="391"/>
      <c r="U36" s="810" t="s">
        <v>214</v>
      </c>
      <c r="V36" s="811"/>
      <c r="W36" s="811"/>
      <c r="X36" s="812"/>
      <c r="Y36" s="805">
        <f>SUM(Y16:AA35)</f>
        <v>0</v>
      </c>
      <c r="Z36" s="805"/>
      <c r="AA36" s="805"/>
      <c r="AB36" s="805">
        <f>SUM(AB16:AC35)</f>
        <v>0</v>
      </c>
      <c r="AC36" s="806"/>
    </row>
    <row r="37" spans="1:30" s="11" customFormat="1" ht="16.5" customHeight="1" x14ac:dyDescent="0.15"/>
    <row r="38" spans="1:30" s="15" customFormat="1" ht="16" x14ac:dyDescent="0.2">
      <c r="C38" s="139"/>
      <c r="G38" s="31"/>
      <c r="H38" s="31"/>
      <c r="I38" s="31"/>
      <c r="J38" s="31"/>
    </row>
    <row r="39" spans="1:30" ht="16" x14ac:dyDescent="0.2">
      <c r="C39" s="140"/>
      <c r="AA39" s="15"/>
      <c r="AB39" s="15"/>
      <c r="AC39" s="15"/>
      <c r="AD39" s="15"/>
    </row>
  </sheetData>
  <mergeCells count="165">
    <mergeCell ref="AB35:AC35"/>
    <mergeCell ref="B36:I36"/>
    <mergeCell ref="J36:N36"/>
    <mergeCell ref="O36:S36"/>
    <mergeCell ref="U36:X36"/>
    <mergeCell ref="Y36:AA36"/>
    <mergeCell ref="AB36:AC36"/>
    <mergeCell ref="B35:F35"/>
    <mergeCell ref="G35:I35"/>
    <mergeCell ref="J35:N35"/>
    <mergeCell ref="O35:S35"/>
    <mergeCell ref="U35:W35"/>
    <mergeCell ref="Y35:AA35"/>
    <mergeCell ref="AB33:AC33"/>
    <mergeCell ref="B34:F34"/>
    <mergeCell ref="G34:I34"/>
    <mergeCell ref="J34:N34"/>
    <mergeCell ref="O34:S34"/>
    <mergeCell ref="U34:W34"/>
    <mergeCell ref="Y34:AA34"/>
    <mergeCell ref="AB34:AC34"/>
    <mergeCell ref="B33:F33"/>
    <mergeCell ref="G33:I33"/>
    <mergeCell ref="J33:N33"/>
    <mergeCell ref="O33:S33"/>
    <mergeCell ref="U33:W33"/>
    <mergeCell ref="Y33:AA33"/>
    <mergeCell ref="AB31:AC31"/>
    <mergeCell ref="B32:F32"/>
    <mergeCell ref="G32:I32"/>
    <mergeCell ref="J32:N32"/>
    <mergeCell ref="O32:S32"/>
    <mergeCell ref="U32:W32"/>
    <mergeCell ref="Y32:AA32"/>
    <mergeCell ref="AB32:AC32"/>
    <mergeCell ref="B31:F31"/>
    <mergeCell ref="G31:I31"/>
    <mergeCell ref="J31:N31"/>
    <mergeCell ref="O31:S31"/>
    <mergeCell ref="U31:W31"/>
    <mergeCell ref="Y31:AA31"/>
    <mergeCell ref="AB29:AC29"/>
    <mergeCell ref="B30:F30"/>
    <mergeCell ref="G30:I30"/>
    <mergeCell ref="J30:N30"/>
    <mergeCell ref="O30:S30"/>
    <mergeCell ref="U30:W30"/>
    <mergeCell ref="Y30:AA30"/>
    <mergeCell ref="AB30:AC30"/>
    <mergeCell ref="B29:F29"/>
    <mergeCell ref="G29:I29"/>
    <mergeCell ref="J29:N29"/>
    <mergeCell ref="O29:S29"/>
    <mergeCell ref="U29:W29"/>
    <mergeCell ref="Y29:AA29"/>
    <mergeCell ref="AB27:AC27"/>
    <mergeCell ref="B28:F28"/>
    <mergeCell ref="G28:I28"/>
    <mergeCell ref="J28:N28"/>
    <mergeCell ref="O28:S28"/>
    <mergeCell ref="U28:W28"/>
    <mergeCell ref="Y28:AA28"/>
    <mergeCell ref="AB28:AC28"/>
    <mergeCell ref="B27:F27"/>
    <mergeCell ref="G27:I27"/>
    <mergeCell ref="J27:N27"/>
    <mergeCell ref="O27:S27"/>
    <mergeCell ref="U27:W27"/>
    <mergeCell ref="Y27:AA27"/>
    <mergeCell ref="AB25:AC25"/>
    <mergeCell ref="B26:F26"/>
    <mergeCell ref="G26:I26"/>
    <mergeCell ref="J26:N26"/>
    <mergeCell ref="O26:S26"/>
    <mergeCell ref="U26:W26"/>
    <mergeCell ref="Y26:AA26"/>
    <mergeCell ref="AB26:AC26"/>
    <mergeCell ref="B25:F25"/>
    <mergeCell ref="G25:I25"/>
    <mergeCell ref="J25:N25"/>
    <mergeCell ref="O25:S25"/>
    <mergeCell ref="U25:W25"/>
    <mergeCell ref="Y25:AA25"/>
    <mergeCell ref="AB23:AC23"/>
    <mergeCell ref="B24:F24"/>
    <mergeCell ref="G24:I24"/>
    <mergeCell ref="J24:N24"/>
    <mergeCell ref="O24:S24"/>
    <mergeCell ref="U24:W24"/>
    <mergeCell ref="Y24:AA24"/>
    <mergeCell ref="AB24:AC24"/>
    <mergeCell ref="B23:F23"/>
    <mergeCell ref="G23:I23"/>
    <mergeCell ref="J23:N23"/>
    <mergeCell ref="O23:S23"/>
    <mergeCell ref="U23:W23"/>
    <mergeCell ref="Y23:AA23"/>
    <mergeCell ref="AB21:AC21"/>
    <mergeCell ref="B22:F22"/>
    <mergeCell ref="G22:I22"/>
    <mergeCell ref="J22:N22"/>
    <mergeCell ref="O22:S22"/>
    <mergeCell ref="U22:W22"/>
    <mergeCell ref="Y22:AA22"/>
    <mergeCell ref="AB22:AC22"/>
    <mergeCell ref="B21:F21"/>
    <mergeCell ref="G21:I21"/>
    <mergeCell ref="J21:N21"/>
    <mergeCell ref="O21:S21"/>
    <mergeCell ref="U21:W21"/>
    <mergeCell ref="Y21:AA21"/>
    <mergeCell ref="AB19:AC19"/>
    <mergeCell ref="B20:F20"/>
    <mergeCell ref="G20:I20"/>
    <mergeCell ref="J20:N20"/>
    <mergeCell ref="O20:S20"/>
    <mergeCell ref="U20:W20"/>
    <mergeCell ref="Y20:AA20"/>
    <mergeCell ref="AB20:AC20"/>
    <mergeCell ref="B19:F19"/>
    <mergeCell ref="G19:I19"/>
    <mergeCell ref="J19:N19"/>
    <mergeCell ref="O19:S19"/>
    <mergeCell ref="U19:W19"/>
    <mergeCell ref="Y19:AA19"/>
    <mergeCell ref="AB17:AC17"/>
    <mergeCell ref="B18:F18"/>
    <mergeCell ref="G18:I18"/>
    <mergeCell ref="J18:N18"/>
    <mergeCell ref="O18:S18"/>
    <mergeCell ref="U18:W18"/>
    <mergeCell ref="Y18:AA18"/>
    <mergeCell ref="AB18:AC18"/>
    <mergeCell ref="B17:F17"/>
    <mergeCell ref="G17:I17"/>
    <mergeCell ref="J17:N17"/>
    <mergeCell ref="O17:S17"/>
    <mergeCell ref="U17:W17"/>
    <mergeCell ref="Y17:AA17"/>
    <mergeCell ref="AB15:AC15"/>
    <mergeCell ref="B16:F16"/>
    <mergeCell ref="G16:I16"/>
    <mergeCell ref="J16:N16"/>
    <mergeCell ref="O16:S16"/>
    <mergeCell ref="U16:W16"/>
    <mergeCell ref="Y16:AA16"/>
    <mergeCell ref="AB16:AC16"/>
    <mergeCell ref="B15:F15"/>
    <mergeCell ref="G15:I15"/>
    <mergeCell ref="J15:N15"/>
    <mergeCell ref="O15:S15"/>
    <mergeCell ref="U15:W15"/>
    <mergeCell ref="Y15:AA15"/>
    <mergeCell ref="C7:I7"/>
    <mergeCell ref="W11:X11"/>
    <mergeCell ref="B14:F14"/>
    <mergeCell ref="G14:I14"/>
    <mergeCell ref="J14:N14"/>
    <mergeCell ref="O14:S14"/>
    <mergeCell ref="B1:K1"/>
    <mergeCell ref="B2:K2"/>
    <mergeCell ref="B3:K3"/>
    <mergeCell ref="B4:K4"/>
    <mergeCell ref="B5:K5"/>
    <mergeCell ref="B6:K6"/>
  </mergeCells>
  <conditionalFormatting sqref="AL7">
    <cfRule type="cellIs" dxfId="3" priority="1" operator="notEqual">
      <formula>"Ok"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59" orientation="landscape" r:id="rId1"/>
  <headerFooter>
    <oddHeader>&amp;R&amp;"Geneva,Gras"&amp;14ID26</oddHeader>
    <oddFooter>&amp;R
Mis au format Excel par : www.impots-et-taxes.com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0070C0"/>
    <pageSetUpPr fitToPage="1"/>
  </sheetPr>
  <dimension ref="A1:AL39"/>
  <sheetViews>
    <sheetView showGridLines="0" showZeros="0" zoomScale="70" zoomScaleNormal="70" workbookViewId="0">
      <selection activeCell="AK45" sqref="AK45"/>
    </sheetView>
  </sheetViews>
  <sheetFormatPr baseColWidth="10" defaultColWidth="11.5" defaultRowHeight="12" x14ac:dyDescent="0.15"/>
  <cols>
    <col min="1" max="1" width="11.5" style="5"/>
    <col min="2" max="3" width="5" style="5" customWidth="1"/>
    <col min="4" max="4" width="14.83203125" style="5" customWidth="1"/>
    <col min="5" max="8" width="7.5" style="5" customWidth="1"/>
    <col min="9" max="9" width="5.33203125" style="5" customWidth="1"/>
    <col min="10" max="10" width="11.83203125" style="5" customWidth="1"/>
    <col min="11" max="13" width="5.5" style="5" customWidth="1"/>
    <col min="14" max="17" width="4.1640625" style="5" customWidth="1"/>
    <col min="18" max="21" width="4.6640625" style="5" customWidth="1"/>
    <col min="22" max="25" width="16.5" style="5" customWidth="1"/>
    <col min="26" max="26" width="2.1640625" style="5" customWidth="1"/>
    <col min="27" max="28" width="13.1640625" style="5" customWidth="1"/>
    <col min="29" max="30" width="20" style="5" customWidth="1"/>
    <col min="31" max="31" width="14.1640625" style="5" customWidth="1"/>
    <col min="32" max="32" width="4.1640625" style="5" customWidth="1"/>
    <col min="33" max="33" width="1.83203125" style="5" customWidth="1"/>
    <col min="34" max="36" width="11.5" style="5"/>
    <col min="37" max="37" width="35.6640625" style="5" bestFit="1" customWidth="1"/>
    <col min="38" max="38" width="34.5" style="5" customWidth="1"/>
    <col min="39" max="16384" width="11.5" style="5"/>
  </cols>
  <sheetData>
    <row r="1" spans="1:38" s="301" customFormat="1" ht="22.5" customHeight="1" x14ac:dyDescent="0.2">
      <c r="B1" s="655" t="s">
        <v>28</v>
      </c>
      <c r="C1" s="655"/>
      <c r="D1" s="655"/>
      <c r="E1" s="655"/>
      <c r="F1" s="655"/>
      <c r="G1" s="655"/>
      <c r="H1" s="655"/>
      <c r="I1" s="655"/>
      <c r="J1" s="655"/>
      <c r="K1" s="655"/>
      <c r="AD1" s="302"/>
      <c r="AF1" s="270"/>
    </row>
    <row r="2" spans="1:38" s="303" customFormat="1" ht="31.5" customHeight="1" x14ac:dyDescent="0.15">
      <c r="B2" s="654" t="s">
        <v>104</v>
      </c>
      <c r="C2" s="654"/>
      <c r="D2" s="654"/>
      <c r="E2" s="654"/>
      <c r="F2" s="654"/>
      <c r="G2" s="654"/>
      <c r="H2" s="654"/>
      <c r="I2" s="654"/>
      <c r="J2" s="654"/>
      <c r="K2" s="654"/>
      <c r="L2" s="270"/>
      <c r="M2" s="270"/>
      <c r="N2" s="334" t="s">
        <v>345</v>
      </c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G2" s="270"/>
      <c r="AH2" s="270"/>
    </row>
    <row r="3" spans="1:38" s="303" customFormat="1" ht="31.5" customHeight="1" x14ac:dyDescent="0.15">
      <c r="B3" s="654" t="s">
        <v>159</v>
      </c>
      <c r="C3" s="654"/>
      <c r="D3" s="654"/>
      <c r="E3" s="654"/>
      <c r="F3" s="654"/>
      <c r="G3" s="654"/>
      <c r="H3" s="654"/>
      <c r="I3" s="654"/>
      <c r="J3" s="654"/>
      <c r="K3" s="654"/>
      <c r="L3" s="270"/>
      <c r="M3" s="270"/>
      <c r="N3" s="282" t="s">
        <v>252</v>
      </c>
      <c r="P3" s="270"/>
      <c r="Q3" s="270"/>
      <c r="R3" s="271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G3" s="270"/>
      <c r="AH3" s="270"/>
      <c r="AK3" s="335" t="s">
        <v>245</v>
      </c>
      <c r="AL3" s="336"/>
    </row>
    <row r="4" spans="1:38" s="303" customFormat="1" ht="24" customHeight="1" x14ac:dyDescent="0.15">
      <c r="B4" s="656" t="s">
        <v>218</v>
      </c>
      <c r="C4" s="656"/>
      <c r="D4" s="656"/>
      <c r="E4" s="656"/>
      <c r="F4" s="656"/>
      <c r="G4" s="656"/>
      <c r="H4" s="656"/>
      <c r="I4" s="656"/>
      <c r="J4" s="656"/>
      <c r="K4" s="656"/>
      <c r="L4" s="270"/>
      <c r="M4" s="270"/>
      <c r="N4" s="270"/>
      <c r="O4" s="270"/>
      <c r="P4" s="270"/>
      <c r="Q4" s="270"/>
      <c r="R4" s="270"/>
      <c r="S4" s="270"/>
      <c r="T4" s="270"/>
      <c r="U4" s="304" t="s">
        <v>30</v>
      </c>
      <c r="V4" s="305"/>
      <c r="W4" s="275">
        <f>'ID21-P1'!U3</f>
        <v>0</v>
      </c>
      <c r="X4" s="304" t="s">
        <v>221</v>
      </c>
      <c r="Y4" s="284"/>
      <c r="AA4" s="304"/>
      <c r="AB4" s="304"/>
      <c r="AC4" s="304"/>
      <c r="AD4" s="305"/>
      <c r="AE4" s="270"/>
      <c r="AF4" s="270"/>
      <c r="AG4" s="270"/>
      <c r="AH4" s="270"/>
      <c r="AK4" s="332" t="s">
        <v>254</v>
      </c>
      <c r="AL4" s="337">
        <f>AB36+O36</f>
        <v>0</v>
      </c>
    </row>
    <row r="5" spans="1:38" s="303" customFormat="1" ht="24" customHeight="1" x14ac:dyDescent="0.15">
      <c r="B5" s="737" t="s">
        <v>33</v>
      </c>
      <c r="C5" s="737"/>
      <c r="D5" s="737"/>
      <c r="E5" s="737"/>
      <c r="F5" s="737"/>
      <c r="G5" s="737"/>
      <c r="H5" s="737"/>
      <c r="I5" s="737"/>
      <c r="J5" s="737"/>
      <c r="K5" s="737"/>
      <c r="L5" s="270"/>
      <c r="M5" s="270"/>
      <c r="O5" s="280"/>
      <c r="P5" s="443"/>
      <c r="Q5" s="270"/>
      <c r="R5" s="270"/>
      <c r="S5" s="270"/>
      <c r="T5" s="279"/>
      <c r="W5" s="282" t="s">
        <v>170</v>
      </c>
      <c r="Y5" s="283"/>
      <c r="Z5" s="284"/>
      <c r="AA5" s="285"/>
      <c r="AB5" s="285"/>
      <c r="AC5" s="270"/>
      <c r="AD5" s="270"/>
      <c r="AE5" s="286"/>
      <c r="AF5" s="270"/>
      <c r="AG5" s="270"/>
      <c r="AK5" s="333" t="s">
        <v>253</v>
      </c>
      <c r="AL5" s="338">
        <f>(J36+Y36)*9.5%</f>
        <v>0</v>
      </c>
    </row>
    <row r="6" spans="1:38" s="301" customFormat="1" ht="18" customHeight="1" x14ac:dyDescent="0.15">
      <c r="B6" s="642" t="s">
        <v>34</v>
      </c>
      <c r="C6" s="642"/>
      <c r="D6" s="642"/>
      <c r="E6" s="642"/>
      <c r="F6" s="642"/>
      <c r="G6" s="642"/>
      <c r="H6" s="642"/>
      <c r="I6" s="642"/>
      <c r="J6" s="642"/>
      <c r="K6" s="642"/>
      <c r="L6" s="277"/>
      <c r="M6" s="277"/>
      <c r="O6" s="277"/>
      <c r="P6" s="287"/>
      <c r="Q6" s="277"/>
      <c r="R6" s="277"/>
      <c r="S6" s="277"/>
      <c r="T6" s="277"/>
      <c r="U6" s="277"/>
      <c r="V6" s="277"/>
      <c r="W6" s="288"/>
      <c r="X6" s="283"/>
      <c r="Y6" s="288"/>
      <c r="Z6" s="288"/>
      <c r="AA6" s="288"/>
      <c r="AB6" s="288"/>
      <c r="AC6" s="277"/>
      <c r="AD6" s="277"/>
      <c r="AE6" s="288"/>
      <c r="AF6" s="277"/>
      <c r="AG6" s="277"/>
      <c r="AK6" s="339" t="s">
        <v>248</v>
      </c>
      <c r="AL6" s="340">
        <f>AL4-AL5</f>
        <v>0</v>
      </c>
    </row>
    <row r="7" spans="1:38" s="301" customFormat="1" ht="23.25" customHeight="1" x14ac:dyDescent="0.15">
      <c r="B7" s="289"/>
      <c r="C7" s="642"/>
      <c r="D7" s="642"/>
      <c r="E7" s="642"/>
      <c r="F7" s="642"/>
      <c r="G7" s="642"/>
      <c r="H7" s="642"/>
      <c r="I7" s="642"/>
      <c r="J7" s="277"/>
      <c r="K7" s="290"/>
      <c r="L7" s="290" t="s">
        <v>35</v>
      </c>
      <c r="M7" s="277"/>
      <c r="N7" s="287"/>
      <c r="O7" s="277"/>
      <c r="P7" s="277"/>
      <c r="Q7" s="277"/>
      <c r="R7" s="277"/>
      <c r="S7" s="277"/>
      <c r="T7" s="277"/>
      <c r="W7" s="288"/>
      <c r="X7" s="291">
        <f>paramètres!B12</f>
        <v>0</v>
      </c>
      <c r="Y7" s="288"/>
      <c r="Z7" s="288"/>
      <c r="AA7" s="288"/>
      <c r="AB7" s="288"/>
      <c r="AC7" s="277"/>
      <c r="AD7" s="277"/>
      <c r="AE7" s="288"/>
      <c r="AF7" s="277"/>
      <c r="AG7" s="277"/>
      <c r="AK7" s="341"/>
      <c r="AL7" s="342" t="str">
        <f>IF(AL6&lt;&gt;0,"Vérifiez vos données !!!","Ok")</f>
        <v>Ok</v>
      </c>
    </row>
    <row r="8" spans="1:38" s="301" customFormat="1" ht="18" customHeight="1" x14ac:dyDescent="0.2">
      <c r="B8" s="312"/>
      <c r="C8" s="312"/>
      <c r="D8" s="313"/>
      <c r="E8" s="313"/>
      <c r="F8" s="313"/>
      <c r="G8" s="313"/>
      <c r="H8" s="313"/>
      <c r="I8" s="313"/>
      <c r="J8" s="314"/>
      <c r="L8" s="290" t="s">
        <v>20</v>
      </c>
      <c r="M8" s="270"/>
      <c r="N8" s="292" t="str">
        <f>'ID21-P1'!L7</f>
        <v/>
      </c>
      <c r="O8" s="292" t="str">
        <f>'ID21-P1'!M7</f>
        <v/>
      </c>
      <c r="P8" s="292" t="str">
        <f>'ID21-P1'!N7</f>
        <v/>
      </c>
      <c r="Q8" s="292" t="str">
        <f>'ID21-P1'!O7</f>
        <v/>
      </c>
      <c r="R8" s="292" t="str">
        <f>'ID21-P1'!P7</f>
        <v/>
      </c>
      <c r="S8" s="292" t="str">
        <f>'ID21-P1'!Q7</f>
        <v/>
      </c>
      <c r="T8" s="315"/>
      <c r="U8" s="316" t="str">
        <f>'ID21-P1'!S7</f>
        <v/>
      </c>
      <c r="W8" s="283"/>
      <c r="X8" s="288"/>
      <c r="Y8" s="288"/>
      <c r="Z8" s="288"/>
      <c r="AA8" s="288"/>
      <c r="AB8" s="288"/>
      <c r="AC8" s="277"/>
      <c r="AD8" s="277"/>
      <c r="AE8" s="288"/>
      <c r="AF8" s="277"/>
      <c r="AG8" s="277"/>
    </row>
    <row r="9" spans="1:38" s="301" customFormat="1" ht="18" customHeight="1" x14ac:dyDescent="0.15">
      <c r="B9" s="319"/>
      <c r="C9" s="319"/>
      <c r="D9" s="313"/>
      <c r="E9" s="313"/>
      <c r="F9" s="313"/>
      <c r="G9" s="313"/>
      <c r="H9" s="313"/>
      <c r="I9" s="313"/>
      <c r="J9" s="320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88"/>
      <c r="X9" s="295"/>
      <c r="Y9" s="286"/>
      <c r="Z9" s="295"/>
      <c r="AA9" s="286"/>
      <c r="AB9" s="286"/>
      <c r="AC9" s="277"/>
      <c r="AD9" s="277"/>
      <c r="AE9" s="288"/>
      <c r="AF9" s="277"/>
      <c r="AG9" s="277"/>
    </row>
    <row r="10" spans="1:38" s="301" customFormat="1" ht="18" customHeight="1" x14ac:dyDescent="0.15">
      <c r="B10" s="319"/>
      <c r="C10" s="319"/>
      <c r="D10" s="313"/>
      <c r="E10" s="313"/>
      <c r="F10" s="313"/>
      <c r="G10" s="313"/>
      <c r="H10" s="313"/>
      <c r="I10" s="313"/>
      <c r="J10" s="320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88"/>
      <c r="X10" s="295"/>
      <c r="Y10" s="286"/>
      <c r="Z10" s="295"/>
      <c r="AA10" s="286"/>
      <c r="AB10" s="286"/>
      <c r="AC10" s="277"/>
      <c r="AD10" s="277"/>
      <c r="AE10" s="288"/>
      <c r="AF10" s="277"/>
      <c r="AG10" s="277"/>
    </row>
    <row r="11" spans="1:38" s="301" customFormat="1" ht="18" customHeight="1" x14ac:dyDescent="0.2">
      <c r="B11" s="319"/>
      <c r="C11" s="319"/>
      <c r="D11" s="323"/>
      <c r="E11" s="323"/>
      <c r="F11" s="323"/>
      <c r="G11" s="313"/>
      <c r="H11" s="313"/>
      <c r="I11" s="313"/>
      <c r="J11" s="320"/>
      <c r="L11" s="299"/>
      <c r="M11" s="277"/>
      <c r="N11" s="277"/>
      <c r="O11" s="277"/>
      <c r="P11" s="277"/>
      <c r="Q11" s="277"/>
      <c r="R11" s="277"/>
      <c r="S11" s="277"/>
      <c r="T11" s="277"/>
      <c r="U11" s="277"/>
      <c r="V11" s="300" t="s">
        <v>295</v>
      </c>
      <c r="W11" s="800" t="s">
        <v>346</v>
      </c>
      <c r="X11" s="659"/>
      <c r="Y11" s="373" t="str">
        <f>paramètres!$B$20+1&amp;"."</f>
        <v>1.</v>
      </c>
      <c r="Z11" s="295"/>
      <c r="AA11" s="286"/>
      <c r="AB11" s="286"/>
      <c r="AC11" s="277"/>
      <c r="AE11" s="288"/>
      <c r="AF11" s="277"/>
      <c r="AG11" s="277"/>
    </row>
    <row r="12" spans="1:38" s="301" customFormat="1" ht="18" customHeight="1" x14ac:dyDescent="0.15">
      <c r="K12" s="325"/>
      <c r="L12" s="325"/>
    </row>
    <row r="13" spans="1:38" s="215" customFormat="1" ht="9" customHeight="1" x14ac:dyDescent="0.15">
      <c r="B13" s="217"/>
      <c r="C13" s="218"/>
      <c r="D13" s="218"/>
      <c r="E13" s="218"/>
      <c r="F13" s="218"/>
      <c r="G13" s="216"/>
      <c r="H13" s="216"/>
      <c r="I13" s="219"/>
      <c r="J13" s="218"/>
      <c r="K13" s="218"/>
      <c r="L13" s="218"/>
      <c r="M13" s="216"/>
      <c r="N13" s="216"/>
      <c r="O13" s="216"/>
      <c r="P13" s="216"/>
      <c r="Q13" s="216"/>
      <c r="R13" s="216"/>
      <c r="S13" s="216"/>
      <c r="T13" s="216"/>
      <c r="U13" s="216"/>
    </row>
    <row r="14" spans="1:38" s="216" customFormat="1" ht="13.5" customHeight="1" thickBot="1" x14ac:dyDescent="0.2">
      <c r="B14" s="773"/>
      <c r="C14" s="773"/>
      <c r="D14" s="773"/>
      <c r="E14" s="773"/>
      <c r="F14" s="773"/>
      <c r="G14" s="772"/>
      <c r="H14" s="772"/>
      <c r="I14" s="772"/>
      <c r="J14" s="772"/>
      <c r="K14" s="772"/>
      <c r="L14" s="772"/>
      <c r="M14" s="772"/>
      <c r="N14" s="772"/>
      <c r="O14" s="772"/>
      <c r="P14" s="772"/>
      <c r="Q14" s="772"/>
      <c r="R14" s="772"/>
      <c r="S14" s="772"/>
      <c r="T14" s="220"/>
      <c r="U14" s="220"/>
      <c r="V14" s="220"/>
      <c r="W14" s="220"/>
      <c r="X14" s="220"/>
      <c r="Y14" s="221"/>
      <c r="AA14" s="222"/>
      <c r="AB14" s="222"/>
      <c r="AC14" s="222"/>
      <c r="AD14" s="222"/>
    </row>
    <row r="15" spans="1:38" s="225" customFormat="1" ht="54.75" customHeight="1" x14ac:dyDescent="0.15">
      <c r="B15" s="783" t="s">
        <v>242</v>
      </c>
      <c r="C15" s="781"/>
      <c r="D15" s="781"/>
      <c r="E15" s="781"/>
      <c r="F15" s="782"/>
      <c r="G15" s="778" t="s">
        <v>241</v>
      </c>
      <c r="H15" s="778"/>
      <c r="I15" s="778"/>
      <c r="J15" s="778" t="s">
        <v>239</v>
      </c>
      <c r="K15" s="778"/>
      <c r="L15" s="778"/>
      <c r="M15" s="778"/>
      <c r="N15" s="778"/>
      <c r="O15" s="778" t="s">
        <v>240</v>
      </c>
      <c r="P15" s="778"/>
      <c r="Q15" s="778"/>
      <c r="R15" s="778"/>
      <c r="S15" s="779"/>
      <c r="T15" s="221"/>
      <c r="U15" s="784" t="s">
        <v>242</v>
      </c>
      <c r="V15" s="778"/>
      <c r="W15" s="778"/>
      <c r="X15" s="444" t="s">
        <v>241</v>
      </c>
      <c r="Y15" s="778" t="s">
        <v>239</v>
      </c>
      <c r="Z15" s="778"/>
      <c r="AA15" s="778"/>
      <c r="AB15" s="778" t="s">
        <v>240</v>
      </c>
      <c r="AC15" s="779"/>
      <c r="AD15" s="224"/>
    </row>
    <row r="16" spans="1:38" s="133" customFormat="1" ht="27" customHeight="1" x14ac:dyDescent="0.15">
      <c r="A16" s="391" t="s">
        <v>487</v>
      </c>
      <c r="B16" s="801">
        <f>+IFERROR(VLOOKUP(A16,source_honoraires!$C$10:$V$351,source_honoraires!$F$8,FALSE),0)</f>
        <v>0</v>
      </c>
      <c r="C16" s="802"/>
      <c r="D16" s="802"/>
      <c r="E16" s="802"/>
      <c r="F16" s="803"/>
      <c r="G16" s="804">
        <f>+IFERROR(VLOOKUP(A16,source_honoraires!$C$10:$V$351,source_honoraires!$E$8,FALSE),0)</f>
        <v>0</v>
      </c>
      <c r="H16" s="804"/>
      <c r="I16" s="804"/>
      <c r="J16" s="747">
        <f>+IFERROR(VLOOKUP(A16,source_honoraires!$C$10:$V$351,source_honoraires!$T$8,FALSE),0)</f>
        <v>0</v>
      </c>
      <c r="K16" s="747"/>
      <c r="L16" s="747"/>
      <c r="M16" s="747"/>
      <c r="N16" s="747"/>
      <c r="O16" s="747">
        <f>+IFERROR(VLOOKUP(A16,source_honoraires!$C$10:$V$351,source_honoraires!$V$8,FALSE),0)</f>
        <v>0</v>
      </c>
      <c r="P16" s="747"/>
      <c r="Q16" s="747"/>
      <c r="R16" s="747"/>
      <c r="S16" s="748"/>
      <c r="T16" s="391" t="s">
        <v>507</v>
      </c>
      <c r="U16" s="752">
        <f>IFERROR(VLOOKUP(T16,source_honoraires!$C$10:$V$351,source_honoraires!$F$8,FALSE),0)</f>
        <v>0</v>
      </c>
      <c r="V16" s="751"/>
      <c r="W16" s="751"/>
      <c r="X16" s="387">
        <f>IFERROR(VLOOKUP(T16,source_honoraires!$C$10:$V$351,source_honoraires!$E$8,FALSE),0)</f>
        <v>0</v>
      </c>
      <c r="Y16" s="747">
        <f>IFERROR(VLOOKUP(T16,source_honoraires!$C$10:$V$351,source_honoraires!$T$8,FALSE),0)</f>
        <v>0</v>
      </c>
      <c r="Z16" s="747"/>
      <c r="AA16" s="747"/>
      <c r="AB16" s="747">
        <f>IFERROR(VLOOKUP(T16,source_honoraires!$C$10:$V$351,source_honoraires!$V$8,FALSE),0)</f>
        <v>0</v>
      </c>
      <c r="AC16" s="748"/>
      <c r="AD16" s="142"/>
    </row>
    <row r="17" spans="1:30" s="37" customFormat="1" ht="27" customHeight="1" x14ac:dyDescent="0.15">
      <c r="A17" s="391" t="s">
        <v>488</v>
      </c>
      <c r="B17" s="801">
        <f>+IFERROR(VLOOKUP(A17,source_honoraires!$C$10:$V$351,source_honoraires!$F$8,FALSE),0)</f>
        <v>0</v>
      </c>
      <c r="C17" s="802"/>
      <c r="D17" s="802"/>
      <c r="E17" s="802"/>
      <c r="F17" s="803"/>
      <c r="G17" s="804">
        <f>+IFERROR(VLOOKUP(A17,source_honoraires!$C$10:$V$351,source_honoraires!$E$8,FALSE),0)</f>
        <v>0</v>
      </c>
      <c r="H17" s="804"/>
      <c r="I17" s="804"/>
      <c r="J17" s="747">
        <f>+IFERROR(VLOOKUP(A17,source_honoraires!$C$10:$V$351,source_honoraires!$T$8,FALSE),0)</f>
        <v>0</v>
      </c>
      <c r="K17" s="747"/>
      <c r="L17" s="747"/>
      <c r="M17" s="747"/>
      <c r="N17" s="747"/>
      <c r="O17" s="747">
        <f>+IFERROR(VLOOKUP(A17,source_honoraires!$C$10:$V$351,source_honoraires!$V$8,FALSE),0)</f>
        <v>0</v>
      </c>
      <c r="P17" s="747"/>
      <c r="Q17" s="747"/>
      <c r="R17" s="747"/>
      <c r="S17" s="748"/>
      <c r="T17" s="391" t="s">
        <v>508</v>
      </c>
      <c r="U17" s="752">
        <f>IFERROR(VLOOKUP(T17,source_honoraires!$C$10:$V$351,source_honoraires!$F$8,FALSE),0)</f>
        <v>0</v>
      </c>
      <c r="V17" s="751"/>
      <c r="W17" s="751"/>
      <c r="X17" s="387">
        <f>IFERROR(VLOOKUP(T17,source_honoraires!$C$10:$V$351,source_honoraires!$E$8,FALSE),0)</f>
        <v>0</v>
      </c>
      <c r="Y17" s="747">
        <f>IFERROR(VLOOKUP(T17,source_honoraires!$C$10:$V$351,source_honoraires!$T$8,FALSE),0)</f>
        <v>0</v>
      </c>
      <c r="Z17" s="747"/>
      <c r="AA17" s="747"/>
      <c r="AB17" s="747">
        <f>IFERROR(VLOOKUP(T17,source_honoraires!$C$10:$V$351,source_honoraires!$V$8,FALSE),0)</f>
        <v>0</v>
      </c>
      <c r="AC17" s="748"/>
      <c r="AD17" s="142"/>
    </row>
    <row r="18" spans="1:30" s="37" customFormat="1" ht="27" customHeight="1" x14ac:dyDescent="0.15">
      <c r="A18" s="391" t="s">
        <v>489</v>
      </c>
      <c r="B18" s="801">
        <f>+IFERROR(VLOOKUP(A18,source_honoraires!$C$10:$V$351,source_honoraires!$F$8,FALSE),0)</f>
        <v>0</v>
      </c>
      <c r="C18" s="802"/>
      <c r="D18" s="802"/>
      <c r="E18" s="802"/>
      <c r="F18" s="803"/>
      <c r="G18" s="804">
        <f>+IFERROR(VLOOKUP(A18,source_honoraires!$C$10:$V$351,source_honoraires!$E$8,FALSE),0)</f>
        <v>0</v>
      </c>
      <c r="H18" s="804"/>
      <c r="I18" s="804"/>
      <c r="J18" s="747">
        <f>+IFERROR(VLOOKUP(A18,source_honoraires!$C$10:$V$351,source_honoraires!$T$8,FALSE),0)</f>
        <v>0</v>
      </c>
      <c r="K18" s="747"/>
      <c r="L18" s="747"/>
      <c r="M18" s="747"/>
      <c r="N18" s="747"/>
      <c r="O18" s="747">
        <f>+IFERROR(VLOOKUP(A18,source_honoraires!$C$10:$V$351,source_honoraires!$V$8,FALSE),0)</f>
        <v>0</v>
      </c>
      <c r="P18" s="747"/>
      <c r="Q18" s="747"/>
      <c r="R18" s="747"/>
      <c r="S18" s="748"/>
      <c r="T18" s="391" t="s">
        <v>509</v>
      </c>
      <c r="U18" s="752">
        <f>IFERROR(VLOOKUP(T18,source_honoraires!$C$10:$V$351,source_honoraires!$F$8,FALSE),0)</f>
        <v>0</v>
      </c>
      <c r="V18" s="751"/>
      <c r="W18" s="751"/>
      <c r="X18" s="387">
        <f>IFERROR(VLOOKUP(T18,source_honoraires!$C$10:$V$351,source_honoraires!$E$8,FALSE),0)</f>
        <v>0</v>
      </c>
      <c r="Y18" s="747">
        <f>IFERROR(VLOOKUP(T18,source_honoraires!$C$10:$V$351,source_honoraires!$T$8,FALSE),0)</f>
        <v>0</v>
      </c>
      <c r="Z18" s="747"/>
      <c r="AA18" s="747"/>
      <c r="AB18" s="747">
        <f>IFERROR(VLOOKUP(T18,source_honoraires!$C$10:$V$351,source_honoraires!$V$8,FALSE),0)</f>
        <v>0</v>
      </c>
      <c r="AC18" s="748"/>
      <c r="AD18" s="143"/>
    </row>
    <row r="19" spans="1:30" s="37" customFormat="1" ht="27" customHeight="1" x14ac:dyDescent="0.15">
      <c r="A19" s="391" t="s">
        <v>490</v>
      </c>
      <c r="B19" s="801">
        <f>+IFERROR(VLOOKUP(A19,source_honoraires!$C$10:$V$351,source_honoraires!$F$8,FALSE),0)</f>
        <v>0</v>
      </c>
      <c r="C19" s="802"/>
      <c r="D19" s="802"/>
      <c r="E19" s="802"/>
      <c r="F19" s="803"/>
      <c r="G19" s="804">
        <f>+IFERROR(VLOOKUP(A19,source_honoraires!$C$10:$V$351,source_honoraires!$E$8,FALSE),0)</f>
        <v>0</v>
      </c>
      <c r="H19" s="804"/>
      <c r="I19" s="804"/>
      <c r="J19" s="747">
        <f>+IFERROR(VLOOKUP(A19,source_honoraires!$C$10:$V$351,source_honoraires!$T$8,FALSE),0)</f>
        <v>0</v>
      </c>
      <c r="K19" s="747"/>
      <c r="L19" s="747"/>
      <c r="M19" s="747"/>
      <c r="N19" s="747"/>
      <c r="O19" s="747">
        <f>+IFERROR(VLOOKUP(A19,source_honoraires!$C$10:$V$351,source_honoraires!$V$8,FALSE),0)</f>
        <v>0</v>
      </c>
      <c r="P19" s="747"/>
      <c r="Q19" s="747"/>
      <c r="R19" s="747"/>
      <c r="S19" s="748"/>
      <c r="T19" s="391" t="s">
        <v>510</v>
      </c>
      <c r="U19" s="752">
        <f>IFERROR(VLOOKUP(T19,source_honoraires!$C$10:$V$351,source_honoraires!$F$8,FALSE),0)</f>
        <v>0</v>
      </c>
      <c r="V19" s="751"/>
      <c r="W19" s="751"/>
      <c r="X19" s="387">
        <f>IFERROR(VLOOKUP(T19,source_honoraires!$C$10:$V$351,source_honoraires!$E$8,FALSE),0)</f>
        <v>0</v>
      </c>
      <c r="Y19" s="747">
        <f>IFERROR(VLOOKUP(T19,source_honoraires!$C$10:$V$351,source_honoraires!$T$8,FALSE),0)</f>
        <v>0</v>
      </c>
      <c r="Z19" s="747"/>
      <c r="AA19" s="747"/>
      <c r="AB19" s="747">
        <f>IFERROR(VLOOKUP(T19,source_honoraires!$C$10:$V$351,source_honoraires!$V$8,FALSE),0)</f>
        <v>0</v>
      </c>
      <c r="AC19" s="748"/>
      <c r="AD19" s="143"/>
    </row>
    <row r="20" spans="1:30" s="37" customFormat="1" ht="27" customHeight="1" x14ac:dyDescent="0.15">
      <c r="A20" s="391" t="s">
        <v>491</v>
      </c>
      <c r="B20" s="801">
        <f>+IFERROR(VLOOKUP(A20,source_honoraires!$C$10:$V$351,source_honoraires!$F$8,FALSE),0)</f>
        <v>0</v>
      </c>
      <c r="C20" s="802"/>
      <c r="D20" s="802"/>
      <c r="E20" s="802"/>
      <c r="F20" s="803"/>
      <c r="G20" s="804">
        <f>+IFERROR(VLOOKUP(A20,source_honoraires!$C$10:$V$351,source_honoraires!$E$8,FALSE),0)</f>
        <v>0</v>
      </c>
      <c r="H20" s="804"/>
      <c r="I20" s="804"/>
      <c r="J20" s="747">
        <f>+IFERROR(VLOOKUP(A20,source_honoraires!$C$10:$V$351,source_honoraires!$T$8,FALSE),0)</f>
        <v>0</v>
      </c>
      <c r="K20" s="747"/>
      <c r="L20" s="747"/>
      <c r="M20" s="747"/>
      <c r="N20" s="747"/>
      <c r="O20" s="747">
        <f>+IFERROR(VLOOKUP(A20,source_honoraires!$C$10:$V$351,source_honoraires!$V$8,FALSE),0)</f>
        <v>0</v>
      </c>
      <c r="P20" s="747"/>
      <c r="Q20" s="747"/>
      <c r="R20" s="747"/>
      <c r="S20" s="748"/>
      <c r="T20" s="391" t="s">
        <v>511</v>
      </c>
      <c r="U20" s="752">
        <f>IFERROR(VLOOKUP(T20,source_honoraires!$C$10:$V$351,source_honoraires!$F$8,FALSE),0)</f>
        <v>0</v>
      </c>
      <c r="V20" s="751"/>
      <c r="W20" s="751"/>
      <c r="X20" s="387">
        <f>IFERROR(VLOOKUP(T20,source_honoraires!$C$10:$V$351,source_honoraires!$E$8,FALSE),0)</f>
        <v>0</v>
      </c>
      <c r="Y20" s="747">
        <f>IFERROR(VLOOKUP(T20,source_honoraires!$C$10:$V$351,source_honoraires!$T$8,FALSE),0)</f>
        <v>0</v>
      </c>
      <c r="Z20" s="747"/>
      <c r="AA20" s="747"/>
      <c r="AB20" s="747">
        <f>IFERROR(VLOOKUP(T20,source_honoraires!$C$10:$V$351,source_honoraires!$V$8,FALSE),0)</f>
        <v>0</v>
      </c>
      <c r="AC20" s="748"/>
      <c r="AD20" s="143"/>
    </row>
    <row r="21" spans="1:30" s="37" customFormat="1" ht="27" customHeight="1" x14ac:dyDescent="0.15">
      <c r="A21" s="391" t="s">
        <v>492</v>
      </c>
      <c r="B21" s="801">
        <f>+IFERROR(VLOOKUP(A21,source_honoraires!$C$10:$V$351,source_honoraires!$F$8,FALSE),0)</f>
        <v>0</v>
      </c>
      <c r="C21" s="802"/>
      <c r="D21" s="802"/>
      <c r="E21" s="802"/>
      <c r="F21" s="803"/>
      <c r="G21" s="804">
        <f>+IFERROR(VLOOKUP(A21,source_honoraires!$C$10:$V$351,source_honoraires!$E$8,FALSE),0)</f>
        <v>0</v>
      </c>
      <c r="H21" s="804"/>
      <c r="I21" s="804"/>
      <c r="J21" s="747">
        <f>+IFERROR(VLOOKUP(A21,source_honoraires!$C$10:$V$351,source_honoraires!$T$8,FALSE),0)</f>
        <v>0</v>
      </c>
      <c r="K21" s="747"/>
      <c r="L21" s="747"/>
      <c r="M21" s="747"/>
      <c r="N21" s="747"/>
      <c r="O21" s="747">
        <f>+IFERROR(VLOOKUP(A21,source_honoraires!$C$10:$V$351,source_honoraires!$V$8,FALSE),0)</f>
        <v>0</v>
      </c>
      <c r="P21" s="747"/>
      <c r="Q21" s="747"/>
      <c r="R21" s="747"/>
      <c r="S21" s="748"/>
      <c r="T21" s="391" t="s">
        <v>512</v>
      </c>
      <c r="U21" s="752">
        <f>IFERROR(VLOOKUP(T21,source_honoraires!$C$10:$V$351,source_honoraires!$F$8,FALSE),0)</f>
        <v>0</v>
      </c>
      <c r="V21" s="751"/>
      <c r="W21" s="751"/>
      <c r="X21" s="387">
        <f>IFERROR(VLOOKUP(T21,source_honoraires!$C$10:$V$351,source_honoraires!$E$8,FALSE),0)</f>
        <v>0</v>
      </c>
      <c r="Y21" s="747">
        <f>IFERROR(VLOOKUP(T21,source_honoraires!$C$10:$V$351,source_honoraires!$T$8,FALSE),0)</f>
        <v>0</v>
      </c>
      <c r="Z21" s="747"/>
      <c r="AA21" s="747"/>
      <c r="AB21" s="747">
        <f>IFERROR(VLOOKUP(T21,source_honoraires!$C$10:$V$351,source_honoraires!$V$8,FALSE),0)</f>
        <v>0</v>
      </c>
      <c r="AC21" s="748"/>
      <c r="AD21" s="143"/>
    </row>
    <row r="22" spans="1:30" s="37" customFormat="1" ht="27" customHeight="1" x14ac:dyDescent="0.15">
      <c r="A22" s="391" t="s">
        <v>493</v>
      </c>
      <c r="B22" s="801">
        <f>+IFERROR(VLOOKUP(A22,source_honoraires!$C$10:$V$351,source_honoraires!$F$8,FALSE),0)</f>
        <v>0</v>
      </c>
      <c r="C22" s="802"/>
      <c r="D22" s="802"/>
      <c r="E22" s="802"/>
      <c r="F22" s="803"/>
      <c r="G22" s="804">
        <f>+IFERROR(VLOOKUP(A22,source_honoraires!$C$10:$V$351,source_honoraires!$E$8,FALSE),0)</f>
        <v>0</v>
      </c>
      <c r="H22" s="804"/>
      <c r="I22" s="804"/>
      <c r="J22" s="747">
        <f>+IFERROR(VLOOKUP(A22,source_honoraires!$C$10:$V$351,source_honoraires!$T$8,FALSE),0)</f>
        <v>0</v>
      </c>
      <c r="K22" s="747"/>
      <c r="L22" s="747"/>
      <c r="M22" s="747"/>
      <c r="N22" s="747"/>
      <c r="O22" s="747">
        <f>+IFERROR(VLOOKUP(A22,source_honoraires!$C$10:$V$351,source_honoraires!$V$8,FALSE),0)</f>
        <v>0</v>
      </c>
      <c r="P22" s="747"/>
      <c r="Q22" s="747"/>
      <c r="R22" s="747"/>
      <c r="S22" s="748"/>
      <c r="T22" s="391" t="s">
        <v>513</v>
      </c>
      <c r="U22" s="752">
        <f>IFERROR(VLOOKUP(T22,source_honoraires!$C$10:$V$351,source_honoraires!$F$8,FALSE),0)</f>
        <v>0</v>
      </c>
      <c r="V22" s="751"/>
      <c r="W22" s="751"/>
      <c r="X22" s="387">
        <f>IFERROR(VLOOKUP(T22,source_honoraires!$C$10:$V$351,source_honoraires!$E$8,FALSE),0)</f>
        <v>0</v>
      </c>
      <c r="Y22" s="747">
        <f>IFERROR(VLOOKUP(T22,source_honoraires!$C$10:$V$351,source_honoraires!$T$8,FALSE),0)</f>
        <v>0</v>
      </c>
      <c r="Z22" s="747"/>
      <c r="AA22" s="747"/>
      <c r="AB22" s="747">
        <f>IFERROR(VLOOKUP(T22,source_honoraires!$C$10:$V$351,source_honoraires!$V$8,FALSE),0)</f>
        <v>0</v>
      </c>
      <c r="AC22" s="748"/>
      <c r="AD22" s="143"/>
    </row>
    <row r="23" spans="1:30" s="37" customFormat="1" ht="27" customHeight="1" x14ac:dyDescent="0.15">
      <c r="A23" s="391" t="s">
        <v>494</v>
      </c>
      <c r="B23" s="801">
        <f>+IFERROR(VLOOKUP(A23,source_honoraires!$C$10:$V$351,source_honoraires!$F$8,FALSE),0)</f>
        <v>0</v>
      </c>
      <c r="C23" s="802"/>
      <c r="D23" s="802"/>
      <c r="E23" s="802"/>
      <c r="F23" s="803"/>
      <c r="G23" s="804">
        <f>+IFERROR(VLOOKUP(A23,source_honoraires!$C$10:$V$351,source_honoraires!$E$8,FALSE),0)</f>
        <v>0</v>
      </c>
      <c r="H23" s="804"/>
      <c r="I23" s="804"/>
      <c r="J23" s="747">
        <f>+IFERROR(VLOOKUP(A23,source_honoraires!$C$10:$V$351,source_honoraires!$T$8,FALSE),0)</f>
        <v>0</v>
      </c>
      <c r="K23" s="747"/>
      <c r="L23" s="747"/>
      <c r="M23" s="747"/>
      <c r="N23" s="747"/>
      <c r="O23" s="747">
        <f>+IFERROR(VLOOKUP(A23,source_honoraires!$C$10:$V$351,source_honoraires!$V$8,FALSE),0)</f>
        <v>0</v>
      </c>
      <c r="P23" s="747"/>
      <c r="Q23" s="747"/>
      <c r="R23" s="747"/>
      <c r="S23" s="748"/>
      <c r="T23" s="391" t="s">
        <v>514</v>
      </c>
      <c r="U23" s="752">
        <f>IFERROR(VLOOKUP(T23,source_honoraires!$C$10:$V$351,source_honoraires!$F$8,FALSE),0)</f>
        <v>0</v>
      </c>
      <c r="V23" s="751"/>
      <c r="W23" s="751"/>
      <c r="X23" s="387">
        <f>IFERROR(VLOOKUP(T23,source_honoraires!$C$10:$V$351,source_honoraires!$E$8,FALSE),0)</f>
        <v>0</v>
      </c>
      <c r="Y23" s="747">
        <f>IFERROR(VLOOKUP(T23,source_honoraires!$C$10:$V$351,source_honoraires!$T$8,FALSE),0)</f>
        <v>0</v>
      </c>
      <c r="Z23" s="747"/>
      <c r="AA23" s="747"/>
      <c r="AB23" s="747">
        <f>IFERROR(VLOOKUP(T23,source_honoraires!$C$10:$V$351,source_honoraires!$V$8,FALSE),0)</f>
        <v>0</v>
      </c>
      <c r="AC23" s="748"/>
      <c r="AD23" s="143"/>
    </row>
    <row r="24" spans="1:30" s="37" customFormat="1" ht="27" customHeight="1" x14ac:dyDescent="0.15">
      <c r="A24" s="391" t="s">
        <v>495</v>
      </c>
      <c r="B24" s="801">
        <f>+IFERROR(VLOOKUP(A24,source_honoraires!$C$10:$V$351,source_honoraires!$F$8,FALSE),0)</f>
        <v>0</v>
      </c>
      <c r="C24" s="802"/>
      <c r="D24" s="802"/>
      <c r="E24" s="802"/>
      <c r="F24" s="803"/>
      <c r="G24" s="804">
        <f>+IFERROR(VLOOKUP(A24,source_honoraires!$C$10:$V$351,source_honoraires!$E$8,FALSE),0)</f>
        <v>0</v>
      </c>
      <c r="H24" s="804"/>
      <c r="I24" s="804"/>
      <c r="J24" s="747">
        <f>+IFERROR(VLOOKUP(A24,source_honoraires!$C$10:$V$351,source_honoraires!$T$8,FALSE),0)</f>
        <v>0</v>
      </c>
      <c r="K24" s="747"/>
      <c r="L24" s="747"/>
      <c r="M24" s="747"/>
      <c r="N24" s="747"/>
      <c r="O24" s="747">
        <f>+IFERROR(VLOOKUP(A24,source_honoraires!$C$10:$V$351,source_honoraires!$V$8,FALSE),0)</f>
        <v>0</v>
      </c>
      <c r="P24" s="747"/>
      <c r="Q24" s="747"/>
      <c r="R24" s="747"/>
      <c r="S24" s="748"/>
      <c r="T24" s="391" t="s">
        <v>515</v>
      </c>
      <c r="U24" s="752">
        <f>IFERROR(VLOOKUP(T24,source_honoraires!$C$10:$V$351,source_honoraires!$F$8,FALSE),0)</f>
        <v>0</v>
      </c>
      <c r="V24" s="751"/>
      <c r="W24" s="751"/>
      <c r="X24" s="387">
        <f>IFERROR(VLOOKUP(T24,source_honoraires!$C$10:$V$351,source_honoraires!$E$8,FALSE),0)</f>
        <v>0</v>
      </c>
      <c r="Y24" s="747">
        <f>IFERROR(VLOOKUP(T24,source_honoraires!$C$10:$V$351,source_honoraires!$T$8,FALSE),0)</f>
        <v>0</v>
      </c>
      <c r="Z24" s="747"/>
      <c r="AA24" s="747"/>
      <c r="AB24" s="747">
        <f>IFERROR(VLOOKUP(T24,source_honoraires!$C$10:$V$351,source_honoraires!$V$8,FALSE),0)</f>
        <v>0</v>
      </c>
      <c r="AC24" s="748"/>
      <c r="AD24" s="143"/>
    </row>
    <row r="25" spans="1:30" s="37" customFormat="1" ht="27" customHeight="1" x14ac:dyDescent="0.15">
      <c r="A25" s="391" t="s">
        <v>496</v>
      </c>
      <c r="B25" s="801">
        <f>+IFERROR(VLOOKUP(A25,source_honoraires!$C$10:$V$351,source_honoraires!$F$8,FALSE),0)</f>
        <v>0</v>
      </c>
      <c r="C25" s="802"/>
      <c r="D25" s="802"/>
      <c r="E25" s="802"/>
      <c r="F25" s="803"/>
      <c r="G25" s="804">
        <f>+IFERROR(VLOOKUP(A25,source_honoraires!$C$10:$V$351,source_honoraires!$E$8,FALSE),0)</f>
        <v>0</v>
      </c>
      <c r="H25" s="804"/>
      <c r="I25" s="804"/>
      <c r="J25" s="747">
        <f>+IFERROR(VLOOKUP(A25,source_honoraires!$C$10:$V$351,source_honoraires!$T$8,FALSE),0)</f>
        <v>0</v>
      </c>
      <c r="K25" s="747"/>
      <c r="L25" s="747"/>
      <c r="M25" s="747"/>
      <c r="N25" s="747"/>
      <c r="O25" s="747">
        <f>+IFERROR(VLOOKUP(A25,source_honoraires!$C$10:$V$351,source_honoraires!$V$8,FALSE),0)</f>
        <v>0</v>
      </c>
      <c r="P25" s="747"/>
      <c r="Q25" s="747"/>
      <c r="R25" s="747"/>
      <c r="S25" s="748"/>
      <c r="T25" s="391" t="s">
        <v>516</v>
      </c>
      <c r="U25" s="752">
        <f>IFERROR(VLOOKUP(T25,source_honoraires!$C$10:$V$351,source_honoraires!$F$8,FALSE),0)</f>
        <v>0</v>
      </c>
      <c r="V25" s="751"/>
      <c r="W25" s="751"/>
      <c r="X25" s="387">
        <f>IFERROR(VLOOKUP(T25,source_honoraires!$C$10:$V$351,source_honoraires!$E$8,FALSE),0)</f>
        <v>0</v>
      </c>
      <c r="Y25" s="747">
        <f>IFERROR(VLOOKUP(T25,source_honoraires!$C$10:$V$351,source_honoraires!$T$8,FALSE),0)</f>
        <v>0</v>
      </c>
      <c r="Z25" s="747"/>
      <c r="AA25" s="747"/>
      <c r="AB25" s="747">
        <f>IFERROR(VLOOKUP(T25,source_honoraires!$C$10:$V$351,source_honoraires!$V$8,FALSE),0)</f>
        <v>0</v>
      </c>
      <c r="AC25" s="748"/>
      <c r="AD25" s="143"/>
    </row>
    <row r="26" spans="1:30" s="37" customFormat="1" ht="27" customHeight="1" x14ac:dyDescent="0.15">
      <c r="A26" s="391" t="s">
        <v>497</v>
      </c>
      <c r="B26" s="801">
        <f>+IFERROR(VLOOKUP(A26,source_honoraires!$C$10:$V$351,source_honoraires!$F$8,FALSE),0)</f>
        <v>0</v>
      </c>
      <c r="C26" s="802"/>
      <c r="D26" s="802"/>
      <c r="E26" s="802"/>
      <c r="F26" s="803"/>
      <c r="G26" s="804">
        <f>+IFERROR(VLOOKUP(A26,source_honoraires!$C$10:$V$351,source_honoraires!$E$8,FALSE),0)</f>
        <v>0</v>
      </c>
      <c r="H26" s="804"/>
      <c r="I26" s="804"/>
      <c r="J26" s="747">
        <f>+IFERROR(VLOOKUP(A26,source_honoraires!$C$10:$V$351,source_honoraires!$T$8,FALSE),0)</f>
        <v>0</v>
      </c>
      <c r="K26" s="747"/>
      <c r="L26" s="747"/>
      <c r="M26" s="747"/>
      <c r="N26" s="747"/>
      <c r="O26" s="747">
        <f>+IFERROR(VLOOKUP(A26,source_honoraires!$C$10:$V$351,source_honoraires!$V$8,FALSE),0)</f>
        <v>0</v>
      </c>
      <c r="P26" s="747"/>
      <c r="Q26" s="747"/>
      <c r="R26" s="747"/>
      <c r="S26" s="748"/>
      <c r="T26" s="391" t="s">
        <v>517</v>
      </c>
      <c r="U26" s="752">
        <f>IFERROR(VLOOKUP(T26,source_honoraires!$C$10:$V$351,source_honoraires!$F$8,FALSE),0)</f>
        <v>0</v>
      </c>
      <c r="V26" s="751"/>
      <c r="W26" s="751"/>
      <c r="X26" s="387">
        <f>IFERROR(VLOOKUP(T26,source_honoraires!$C$10:$V$351,source_honoraires!$E$8,FALSE),0)</f>
        <v>0</v>
      </c>
      <c r="Y26" s="747">
        <f>IFERROR(VLOOKUP(T26,source_honoraires!$C$10:$V$351,source_honoraires!$T$8,FALSE),0)</f>
        <v>0</v>
      </c>
      <c r="Z26" s="747"/>
      <c r="AA26" s="747"/>
      <c r="AB26" s="747">
        <f>IFERROR(VLOOKUP(T26,source_honoraires!$C$10:$V$351,source_honoraires!$V$8,FALSE),0)</f>
        <v>0</v>
      </c>
      <c r="AC26" s="748"/>
      <c r="AD26" s="143"/>
    </row>
    <row r="27" spans="1:30" s="37" customFormat="1" ht="27" customHeight="1" x14ac:dyDescent="0.15">
      <c r="A27" s="391" t="s">
        <v>498</v>
      </c>
      <c r="B27" s="801">
        <f>+IFERROR(VLOOKUP(A27,source_honoraires!$C$10:$V$351,source_honoraires!$F$8,FALSE),0)</f>
        <v>0</v>
      </c>
      <c r="C27" s="802"/>
      <c r="D27" s="802"/>
      <c r="E27" s="802"/>
      <c r="F27" s="803"/>
      <c r="G27" s="804">
        <f>+IFERROR(VLOOKUP(A27,source_honoraires!$C$10:$V$351,source_honoraires!$E$8,FALSE),0)</f>
        <v>0</v>
      </c>
      <c r="H27" s="804"/>
      <c r="I27" s="804"/>
      <c r="J27" s="747">
        <f>+IFERROR(VLOOKUP(A27,source_honoraires!$C$10:$V$351,source_honoraires!$T$8,FALSE),0)</f>
        <v>0</v>
      </c>
      <c r="K27" s="747"/>
      <c r="L27" s="747"/>
      <c r="M27" s="747"/>
      <c r="N27" s="747"/>
      <c r="O27" s="747">
        <f>+IFERROR(VLOOKUP(A27,source_honoraires!$C$10:$V$351,source_honoraires!$V$8,FALSE),0)</f>
        <v>0</v>
      </c>
      <c r="P27" s="747"/>
      <c r="Q27" s="747"/>
      <c r="R27" s="747"/>
      <c r="S27" s="748"/>
      <c r="T27" s="391" t="s">
        <v>518</v>
      </c>
      <c r="U27" s="752">
        <f>IFERROR(VLOOKUP(T27,source_honoraires!$C$10:$V$351,source_honoraires!$F$8,FALSE),0)</f>
        <v>0</v>
      </c>
      <c r="V27" s="751"/>
      <c r="W27" s="751"/>
      <c r="X27" s="387">
        <f>IFERROR(VLOOKUP(T27,source_honoraires!$C$10:$V$351,source_honoraires!$E$8,FALSE),0)</f>
        <v>0</v>
      </c>
      <c r="Y27" s="747">
        <f>IFERROR(VLOOKUP(T27,source_honoraires!$C$10:$V$351,source_honoraires!$T$8,FALSE),0)</f>
        <v>0</v>
      </c>
      <c r="Z27" s="747"/>
      <c r="AA27" s="747"/>
      <c r="AB27" s="747">
        <f>IFERROR(VLOOKUP(T27,source_honoraires!$C$10:$V$351,source_honoraires!$V$8,FALSE),0)</f>
        <v>0</v>
      </c>
      <c r="AC27" s="748"/>
      <c r="AD27" s="143"/>
    </row>
    <row r="28" spans="1:30" s="37" customFormat="1" ht="27" customHeight="1" x14ac:dyDescent="0.15">
      <c r="A28" s="391" t="s">
        <v>499</v>
      </c>
      <c r="B28" s="801">
        <f>+IFERROR(VLOOKUP(A28,source_honoraires!$C$10:$V$351,source_honoraires!$F$8,FALSE),0)</f>
        <v>0</v>
      </c>
      <c r="C28" s="802"/>
      <c r="D28" s="802"/>
      <c r="E28" s="802"/>
      <c r="F28" s="803"/>
      <c r="G28" s="804">
        <f>+IFERROR(VLOOKUP(A28,source_honoraires!$C$10:$V$351,source_honoraires!$E$8,FALSE),0)</f>
        <v>0</v>
      </c>
      <c r="H28" s="804"/>
      <c r="I28" s="804"/>
      <c r="J28" s="747">
        <f>+IFERROR(VLOOKUP(A28,source_honoraires!$C$10:$V$351,source_honoraires!$T$8,FALSE),0)</f>
        <v>0</v>
      </c>
      <c r="K28" s="747"/>
      <c r="L28" s="747"/>
      <c r="M28" s="747"/>
      <c r="N28" s="747"/>
      <c r="O28" s="747">
        <f>+IFERROR(VLOOKUP(A28,source_honoraires!$C$10:$V$351,source_honoraires!$V$8,FALSE),0)</f>
        <v>0</v>
      </c>
      <c r="P28" s="747"/>
      <c r="Q28" s="747"/>
      <c r="R28" s="747"/>
      <c r="S28" s="748"/>
      <c r="T28" s="391" t="s">
        <v>519</v>
      </c>
      <c r="U28" s="752">
        <f>IFERROR(VLOOKUP(T28,source_honoraires!$C$10:$V$351,source_honoraires!$F$8,FALSE),0)</f>
        <v>0</v>
      </c>
      <c r="V28" s="751"/>
      <c r="W28" s="751"/>
      <c r="X28" s="387">
        <f>IFERROR(VLOOKUP(T28,source_honoraires!$C$10:$V$351,source_honoraires!$E$8,FALSE),0)</f>
        <v>0</v>
      </c>
      <c r="Y28" s="747">
        <f>IFERROR(VLOOKUP(T28,source_honoraires!$C$10:$V$351,source_honoraires!$T$8,FALSE),0)</f>
        <v>0</v>
      </c>
      <c r="Z28" s="747"/>
      <c r="AA28" s="747"/>
      <c r="AB28" s="747">
        <f>IFERROR(VLOOKUP(T28,source_honoraires!$C$10:$V$351,source_honoraires!$V$8,FALSE),0)</f>
        <v>0</v>
      </c>
      <c r="AC28" s="748"/>
      <c r="AD28" s="143"/>
    </row>
    <row r="29" spans="1:30" s="37" customFormat="1" ht="27" customHeight="1" x14ac:dyDescent="0.15">
      <c r="A29" s="391" t="s">
        <v>500</v>
      </c>
      <c r="B29" s="801">
        <f>+IFERROR(VLOOKUP(A29,source_honoraires!$C$10:$V$351,source_honoraires!$F$8,FALSE),0)</f>
        <v>0</v>
      </c>
      <c r="C29" s="802"/>
      <c r="D29" s="802"/>
      <c r="E29" s="802"/>
      <c r="F29" s="803"/>
      <c r="G29" s="804">
        <f>+IFERROR(VLOOKUP(A29,source_honoraires!$C$10:$V$351,source_honoraires!$E$8,FALSE),0)</f>
        <v>0</v>
      </c>
      <c r="H29" s="804"/>
      <c r="I29" s="804"/>
      <c r="J29" s="747">
        <f>+IFERROR(VLOOKUP(A29,source_honoraires!$C$10:$V$351,source_honoraires!$T$8,FALSE),0)</f>
        <v>0</v>
      </c>
      <c r="K29" s="747"/>
      <c r="L29" s="747"/>
      <c r="M29" s="747"/>
      <c r="N29" s="747"/>
      <c r="O29" s="747">
        <f>+IFERROR(VLOOKUP(A29,source_honoraires!$C$10:$V$351,source_honoraires!$V$8,FALSE),0)</f>
        <v>0</v>
      </c>
      <c r="P29" s="747"/>
      <c r="Q29" s="747"/>
      <c r="R29" s="747"/>
      <c r="S29" s="748"/>
      <c r="T29" s="391" t="s">
        <v>520</v>
      </c>
      <c r="U29" s="752">
        <f>IFERROR(VLOOKUP(T29,source_honoraires!$C$10:$V$351,source_honoraires!$F$8,FALSE),0)</f>
        <v>0</v>
      </c>
      <c r="V29" s="751"/>
      <c r="W29" s="751"/>
      <c r="X29" s="387">
        <f>IFERROR(VLOOKUP(T29,source_honoraires!$C$10:$V$351,source_honoraires!$E$8,FALSE),0)</f>
        <v>0</v>
      </c>
      <c r="Y29" s="747">
        <f>IFERROR(VLOOKUP(T29,source_honoraires!$C$10:$V$351,source_honoraires!$T$8,FALSE),0)</f>
        <v>0</v>
      </c>
      <c r="Z29" s="747"/>
      <c r="AA29" s="747"/>
      <c r="AB29" s="747">
        <f>IFERROR(VLOOKUP(T29,source_honoraires!$C$10:$V$351,source_honoraires!$V$8,FALSE),0)</f>
        <v>0</v>
      </c>
      <c r="AC29" s="748"/>
      <c r="AD29" s="143"/>
    </row>
    <row r="30" spans="1:30" s="37" customFormat="1" ht="27" customHeight="1" x14ac:dyDescent="0.15">
      <c r="A30" s="391" t="s">
        <v>501</v>
      </c>
      <c r="B30" s="801">
        <f>+IFERROR(VLOOKUP(A30,source_honoraires!$C$10:$V$351,source_honoraires!$F$8,FALSE),0)</f>
        <v>0</v>
      </c>
      <c r="C30" s="802"/>
      <c r="D30" s="802"/>
      <c r="E30" s="802"/>
      <c r="F30" s="803"/>
      <c r="G30" s="804">
        <f>+IFERROR(VLOOKUP(A30,source_honoraires!$C$10:$V$351,source_honoraires!$E$8,FALSE),0)</f>
        <v>0</v>
      </c>
      <c r="H30" s="804"/>
      <c r="I30" s="804"/>
      <c r="J30" s="747">
        <f>+IFERROR(VLOOKUP(A30,source_honoraires!$C$10:$V$351,source_honoraires!$T$8,FALSE),0)</f>
        <v>0</v>
      </c>
      <c r="K30" s="747"/>
      <c r="L30" s="747"/>
      <c r="M30" s="747"/>
      <c r="N30" s="747"/>
      <c r="O30" s="747">
        <f>+IFERROR(VLOOKUP(A30,source_honoraires!$C$10:$V$351,source_honoraires!$V$8,FALSE),0)</f>
        <v>0</v>
      </c>
      <c r="P30" s="747"/>
      <c r="Q30" s="747"/>
      <c r="R30" s="747"/>
      <c r="S30" s="748"/>
      <c r="T30" s="391" t="s">
        <v>521</v>
      </c>
      <c r="U30" s="752">
        <f>IFERROR(VLOOKUP(T30,source_honoraires!$C$10:$V$351,source_honoraires!$F$8,FALSE),0)</f>
        <v>0</v>
      </c>
      <c r="V30" s="751"/>
      <c r="W30" s="751"/>
      <c r="X30" s="387">
        <f>IFERROR(VLOOKUP(T30,source_honoraires!$C$10:$V$351,source_honoraires!$E$8,FALSE),0)</f>
        <v>0</v>
      </c>
      <c r="Y30" s="747">
        <f>IFERROR(VLOOKUP(T30,source_honoraires!$C$10:$V$351,source_honoraires!$T$8,FALSE),0)</f>
        <v>0</v>
      </c>
      <c r="Z30" s="747"/>
      <c r="AA30" s="747"/>
      <c r="AB30" s="747">
        <f>IFERROR(VLOOKUP(T30,source_honoraires!$C$10:$V$351,source_honoraires!$V$8,FALSE),0)</f>
        <v>0</v>
      </c>
      <c r="AC30" s="748"/>
      <c r="AD30" s="143"/>
    </row>
    <row r="31" spans="1:30" s="37" customFormat="1" ht="27" customHeight="1" x14ac:dyDescent="0.15">
      <c r="A31" s="391" t="s">
        <v>502</v>
      </c>
      <c r="B31" s="801">
        <f>+IFERROR(VLOOKUP(A31,source_honoraires!$C$10:$V$351,source_honoraires!$F$8,FALSE),0)</f>
        <v>0</v>
      </c>
      <c r="C31" s="802"/>
      <c r="D31" s="802"/>
      <c r="E31" s="802"/>
      <c r="F31" s="803"/>
      <c r="G31" s="804">
        <f>+IFERROR(VLOOKUP(A31,source_honoraires!$C$10:$V$351,source_honoraires!$E$8,FALSE),0)</f>
        <v>0</v>
      </c>
      <c r="H31" s="804"/>
      <c r="I31" s="804"/>
      <c r="J31" s="747">
        <f>+IFERROR(VLOOKUP(A31,source_honoraires!$C$10:$V$351,source_honoraires!$T$8,FALSE),0)</f>
        <v>0</v>
      </c>
      <c r="K31" s="747"/>
      <c r="L31" s="747"/>
      <c r="M31" s="747"/>
      <c r="N31" s="747"/>
      <c r="O31" s="747">
        <f>+IFERROR(VLOOKUP(A31,source_honoraires!$C$10:$V$351,source_honoraires!$V$8,FALSE),0)</f>
        <v>0</v>
      </c>
      <c r="P31" s="747"/>
      <c r="Q31" s="747"/>
      <c r="R31" s="747"/>
      <c r="S31" s="748"/>
      <c r="T31" s="391" t="s">
        <v>522</v>
      </c>
      <c r="U31" s="752">
        <f>IFERROR(VLOOKUP(T31,source_honoraires!$C$10:$V$351,source_honoraires!$F$8,FALSE),0)</f>
        <v>0</v>
      </c>
      <c r="V31" s="751"/>
      <c r="W31" s="751"/>
      <c r="X31" s="387">
        <f>IFERROR(VLOOKUP(T31,source_honoraires!$C$10:$V$351,source_honoraires!$E$8,FALSE),0)</f>
        <v>0</v>
      </c>
      <c r="Y31" s="747">
        <f>IFERROR(VLOOKUP(T31,source_honoraires!$C$10:$V$351,source_honoraires!$T$8,FALSE),0)</f>
        <v>0</v>
      </c>
      <c r="Z31" s="747"/>
      <c r="AA31" s="747"/>
      <c r="AB31" s="747">
        <f>IFERROR(VLOOKUP(T31,source_honoraires!$C$10:$V$351,source_honoraires!$V$8,FALSE),0)</f>
        <v>0</v>
      </c>
      <c r="AC31" s="748"/>
      <c r="AD31" s="143"/>
    </row>
    <row r="32" spans="1:30" s="37" customFormat="1" ht="27" customHeight="1" x14ac:dyDescent="0.15">
      <c r="A32" s="391" t="s">
        <v>503</v>
      </c>
      <c r="B32" s="801">
        <f>+IFERROR(VLOOKUP(A32,source_honoraires!$C$10:$V$351,source_honoraires!$F$8,FALSE),0)</f>
        <v>0</v>
      </c>
      <c r="C32" s="802"/>
      <c r="D32" s="802"/>
      <c r="E32" s="802"/>
      <c r="F32" s="803"/>
      <c r="G32" s="804">
        <f>+IFERROR(VLOOKUP(A32,source_honoraires!$C$10:$V$351,source_honoraires!$E$8,FALSE),0)</f>
        <v>0</v>
      </c>
      <c r="H32" s="804"/>
      <c r="I32" s="804"/>
      <c r="J32" s="747">
        <f>+IFERROR(VLOOKUP(A32,source_honoraires!$C$10:$V$351,source_honoraires!$T$8,FALSE),0)</f>
        <v>0</v>
      </c>
      <c r="K32" s="747"/>
      <c r="L32" s="747"/>
      <c r="M32" s="747"/>
      <c r="N32" s="747"/>
      <c r="O32" s="747">
        <f>+IFERROR(VLOOKUP(A32,source_honoraires!$C$10:$V$351,source_honoraires!$V$8,FALSE),0)</f>
        <v>0</v>
      </c>
      <c r="P32" s="747"/>
      <c r="Q32" s="747"/>
      <c r="R32" s="747"/>
      <c r="S32" s="748"/>
      <c r="T32" s="391" t="s">
        <v>523</v>
      </c>
      <c r="U32" s="752">
        <f>IFERROR(VLOOKUP(T32,source_honoraires!$C$10:$V$351,source_honoraires!$F$8,FALSE),0)</f>
        <v>0</v>
      </c>
      <c r="V32" s="751"/>
      <c r="W32" s="751"/>
      <c r="X32" s="387">
        <f>IFERROR(VLOOKUP(T32,source_honoraires!$C$10:$V$351,source_honoraires!$E$8,FALSE),0)</f>
        <v>0</v>
      </c>
      <c r="Y32" s="747">
        <f>IFERROR(VLOOKUP(T32,source_honoraires!$C$10:$V$351,source_honoraires!$T$8,FALSE),0)</f>
        <v>0</v>
      </c>
      <c r="Z32" s="747"/>
      <c r="AA32" s="747"/>
      <c r="AB32" s="747">
        <f>IFERROR(VLOOKUP(T32,source_honoraires!$C$10:$V$351,source_honoraires!$V$8,FALSE),0)</f>
        <v>0</v>
      </c>
      <c r="AC32" s="748"/>
      <c r="AD32" s="143"/>
    </row>
    <row r="33" spans="1:30" s="37" customFormat="1" ht="27" customHeight="1" x14ac:dyDescent="0.15">
      <c r="A33" s="391" t="s">
        <v>504</v>
      </c>
      <c r="B33" s="801">
        <f>+IFERROR(VLOOKUP(A33,source_honoraires!$C$10:$V$351,source_honoraires!$F$8,FALSE),0)</f>
        <v>0</v>
      </c>
      <c r="C33" s="802"/>
      <c r="D33" s="802"/>
      <c r="E33" s="802"/>
      <c r="F33" s="803"/>
      <c r="G33" s="804">
        <f>+IFERROR(VLOOKUP(A33,source_honoraires!$C$10:$V$351,source_honoraires!$E$8,FALSE),0)</f>
        <v>0</v>
      </c>
      <c r="H33" s="804"/>
      <c r="I33" s="804"/>
      <c r="J33" s="747">
        <f>+IFERROR(VLOOKUP(A33,source_honoraires!$C$10:$V$351,source_honoraires!$T$8,FALSE),0)</f>
        <v>0</v>
      </c>
      <c r="K33" s="747"/>
      <c r="L33" s="747"/>
      <c r="M33" s="747"/>
      <c r="N33" s="747"/>
      <c r="O33" s="747">
        <f>+IFERROR(VLOOKUP(A33,source_honoraires!$C$10:$V$351,source_honoraires!$V$8,FALSE),0)</f>
        <v>0</v>
      </c>
      <c r="P33" s="747"/>
      <c r="Q33" s="747"/>
      <c r="R33" s="747"/>
      <c r="S33" s="748"/>
      <c r="T33" s="391" t="s">
        <v>524</v>
      </c>
      <c r="U33" s="752">
        <f>IFERROR(VLOOKUP(T33,source_honoraires!$C$10:$V$351,source_honoraires!$F$8,FALSE),0)</f>
        <v>0</v>
      </c>
      <c r="V33" s="751"/>
      <c r="W33" s="751"/>
      <c r="X33" s="387">
        <f>IFERROR(VLOOKUP(T33,source_honoraires!$C$10:$V$351,source_honoraires!$E$8,FALSE),0)</f>
        <v>0</v>
      </c>
      <c r="Y33" s="747">
        <f>IFERROR(VLOOKUP(T33,source_honoraires!$C$10:$V$351,source_honoraires!$T$8,FALSE),0)</f>
        <v>0</v>
      </c>
      <c r="Z33" s="747"/>
      <c r="AA33" s="747"/>
      <c r="AB33" s="747">
        <f>IFERROR(VLOOKUP(T33,source_honoraires!$C$10:$V$351,source_honoraires!$V$8,FALSE),0)</f>
        <v>0</v>
      </c>
      <c r="AC33" s="748"/>
      <c r="AD33" s="143"/>
    </row>
    <row r="34" spans="1:30" s="37" customFormat="1" ht="27" customHeight="1" x14ac:dyDescent="0.15">
      <c r="A34" s="391" t="s">
        <v>505</v>
      </c>
      <c r="B34" s="801">
        <f>+IFERROR(VLOOKUP(A34,source_honoraires!$C$10:$V$351,source_honoraires!$F$8,FALSE),0)</f>
        <v>0</v>
      </c>
      <c r="C34" s="802"/>
      <c r="D34" s="802"/>
      <c r="E34" s="802"/>
      <c r="F34" s="803"/>
      <c r="G34" s="804">
        <f>+IFERROR(VLOOKUP(A34,source_honoraires!$C$10:$V$351,source_honoraires!$E$8,FALSE),0)</f>
        <v>0</v>
      </c>
      <c r="H34" s="804"/>
      <c r="I34" s="804"/>
      <c r="J34" s="747">
        <f>+IFERROR(VLOOKUP(A34,source_honoraires!$C$10:$V$351,source_honoraires!$T$8,FALSE),0)</f>
        <v>0</v>
      </c>
      <c r="K34" s="747"/>
      <c r="L34" s="747"/>
      <c r="M34" s="747"/>
      <c r="N34" s="747"/>
      <c r="O34" s="747">
        <f>+IFERROR(VLOOKUP(A34,source_honoraires!$C$10:$V$351,source_honoraires!$V$8,FALSE),0)</f>
        <v>0</v>
      </c>
      <c r="P34" s="747"/>
      <c r="Q34" s="747"/>
      <c r="R34" s="747"/>
      <c r="S34" s="748"/>
      <c r="T34" s="391" t="s">
        <v>525</v>
      </c>
      <c r="U34" s="752">
        <f>IFERROR(VLOOKUP(T34,source_honoraires!$C$10:$V$351,source_honoraires!$F$8,FALSE),0)</f>
        <v>0</v>
      </c>
      <c r="V34" s="751"/>
      <c r="W34" s="751"/>
      <c r="X34" s="387">
        <f>IFERROR(VLOOKUP(T34,source_honoraires!$C$10:$V$351,source_honoraires!$E$8,FALSE),0)</f>
        <v>0</v>
      </c>
      <c r="Y34" s="747">
        <f>IFERROR(VLOOKUP(T34,source_honoraires!$C$10:$V$351,source_honoraires!$T$8,FALSE),0)</f>
        <v>0</v>
      </c>
      <c r="Z34" s="747"/>
      <c r="AA34" s="747"/>
      <c r="AB34" s="747">
        <f>IFERROR(VLOOKUP(T34,source_honoraires!$C$10:$V$351,source_honoraires!$V$8,FALSE),0)</f>
        <v>0</v>
      </c>
      <c r="AC34" s="748"/>
      <c r="AD34" s="143"/>
    </row>
    <row r="35" spans="1:30" s="37" customFormat="1" ht="27" customHeight="1" x14ac:dyDescent="0.15">
      <c r="A35" s="391" t="s">
        <v>506</v>
      </c>
      <c r="B35" s="801">
        <f>+IFERROR(VLOOKUP(A35,source_honoraires!$C$10:$V$351,source_honoraires!$F$8,FALSE),0)</f>
        <v>0</v>
      </c>
      <c r="C35" s="802"/>
      <c r="D35" s="802"/>
      <c r="E35" s="802"/>
      <c r="F35" s="803"/>
      <c r="G35" s="804">
        <f>+IFERROR(VLOOKUP(A35,source_honoraires!$C$10:$V$351,source_honoraires!$E$8,FALSE),0)</f>
        <v>0</v>
      </c>
      <c r="H35" s="804"/>
      <c r="I35" s="804"/>
      <c r="J35" s="747">
        <f>+IFERROR(VLOOKUP(A35,source_honoraires!$C$10:$V$351,source_honoraires!$T$8,FALSE),0)</f>
        <v>0</v>
      </c>
      <c r="K35" s="747"/>
      <c r="L35" s="747"/>
      <c r="M35" s="747"/>
      <c r="N35" s="747"/>
      <c r="O35" s="747">
        <f>+IFERROR(VLOOKUP(A35,source_honoraires!$C$10:$V$351,source_honoraires!$V$8,FALSE),0)</f>
        <v>0</v>
      </c>
      <c r="P35" s="747"/>
      <c r="Q35" s="747"/>
      <c r="R35" s="747"/>
      <c r="S35" s="748"/>
      <c r="T35" s="391" t="s">
        <v>526</v>
      </c>
      <c r="U35" s="752"/>
      <c r="V35" s="751"/>
      <c r="W35" s="751"/>
      <c r="X35" s="387"/>
      <c r="Y35" s="747">
        <f>IFERROR(VLOOKUP(T35,source_honoraires!$C$10:$V$351,source_honoraires!$T$8,FALSE),0)</f>
        <v>0</v>
      </c>
      <c r="Z35" s="747"/>
      <c r="AA35" s="747"/>
      <c r="AB35" s="747">
        <f>IFERROR(VLOOKUP(T35,source_honoraires!$C$10:$V$351,source_honoraires!$V$8,FALSE),0)</f>
        <v>0</v>
      </c>
      <c r="AC35" s="748"/>
      <c r="AD35" s="143"/>
    </row>
    <row r="36" spans="1:30" s="141" customFormat="1" ht="28.5" customHeight="1" thickBot="1" x14ac:dyDescent="0.2">
      <c r="B36" s="807" t="s">
        <v>214</v>
      </c>
      <c r="C36" s="808"/>
      <c r="D36" s="808"/>
      <c r="E36" s="808"/>
      <c r="F36" s="808"/>
      <c r="G36" s="808"/>
      <c r="H36" s="808"/>
      <c r="I36" s="809"/>
      <c r="J36" s="805">
        <f>SUM(J16:N35)</f>
        <v>0</v>
      </c>
      <c r="K36" s="805"/>
      <c r="L36" s="805"/>
      <c r="M36" s="805"/>
      <c r="N36" s="805"/>
      <c r="O36" s="805">
        <f>SUM(O16:S35)</f>
        <v>0</v>
      </c>
      <c r="P36" s="805"/>
      <c r="Q36" s="805"/>
      <c r="R36" s="805"/>
      <c r="S36" s="806"/>
      <c r="U36" s="810" t="s">
        <v>214</v>
      </c>
      <c r="V36" s="811"/>
      <c r="W36" s="811"/>
      <c r="X36" s="812"/>
      <c r="Y36" s="805">
        <f>SUM(Y16:AA35)</f>
        <v>0</v>
      </c>
      <c r="Z36" s="805"/>
      <c r="AA36" s="805"/>
      <c r="AB36" s="805">
        <f>SUM(AB16:AC35)</f>
        <v>0</v>
      </c>
      <c r="AC36" s="806"/>
    </row>
    <row r="37" spans="1:30" s="11" customFormat="1" ht="16.5" customHeight="1" x14ac:dyDescent="0.15"/>
    <row r="38" spans="1:30" s="15" customFormat="1" ht="16" x14ac:dyDescent="0.2">
      <c r="C38" s="139"/>
      <c r="G38" s="31"/>
      <c r="H38" s="31"/>
      <c r="I38" s="31"/>
      <c r="J38" s="31"/>
    </row>
    <row r="39" spans="1:30" ht="16" x14ac:dyDescent="0.2">
      <c r="C39" s="140"/>
      <c r="AA39" s="15"/>
      <c r="AB39" s="15"/>
      <c r="AC39" s="15"/>
      <c r="AD39" s="15"/>
    </row>
  </sheetData>
  <mergeCells count="165">
    <mergeCell ref="AB35:AC35"/>
    <mergeCell ref="B36:I36"/>
    <mergeCell ref="J36:N36"/>
    <mergeCell ref="O36:S36"/>
    <mergeCell ref="U36:X36"/>
    <mergeCell ref="Y36:AA36"/>
    <mergeCell ref="AB36:AC36"/>
    <mergeCell ref="B35:F35"/>
    <mergeCell ref="G35:I35"/>
    <mergeCell ref="J35:N35"/>
    <mergeCell ref="O35:S35"/>
    <mergeCell ref="U35:W35"/>
    <mergeCell ref="Y35:AA35"/>
    <mergeCell ref="AB33:AC33"/>
    <mergeCell ref="B34:F34"/>
    <mergeCell ref="G34:I34"/>
    <mergeCell ref="J34:N34"/>
    <mergeCell ref="O34:S34"/>
    <mergeCell ref="U34:W34"/>
    <mergeCell ref="Y34:AA34"/>
    <mergeCell ref="AB34:AC34"/>
    <mergeCell ref="B33:F33"/>
    <mergeCell ref="G33:I33"/>
    <mergeCell ref="J33:N33"/>
    <mergeCell ref="O33:S33"/>
    <mergeCell ref="U33:W33"/>
    <mergeCell ref="Y33:AA33"/>
    <mergeCell ref="AB31:AC31"/>
    <mergeCell ref="B32:F32"/>
    <mergeCell ref="G32:I32"/>
    <mergeCell ref="J32:N32"/>
    <mergeCell ref="O32:S32"/>
    <mergeCell ref="U32:W32"/>
    <mergeCell ref="Y32:AA32"/>
    <mergeCell ref="AB32:AC32"/>
    <mergeCell ref="B31:F31"/>
    <mergeCell ref="G31:I31"/>
    <mergeCell ref="J31:N31"/>
    <mergeCell ref="O31:S31"/>
    <mergeCell ref="U31:W31"/>
    <mergeCell ref="Y31:AA31"/>
    <mergeCell ref="AB29:AC29"/>
    <mergeCell ref="B30:F30"/>
    <mergeCell ref="G30:I30"/>
    <mergeCell ref="J30:N30"/>
    <mergeCell ref="O30:S30"/>
    <mergeCell ref="U30:W30"/>
    <mergeCell ref="Y30:AA30"/>
    <mergeCell ref="AB30:AC30"/>
    <mergeCell ref="B29:F29"/>
    <mergeCell ref="G29:I29"/>
    <mergeCell ref="J29:N29"/>
    <mergeCell ref="O29:S29"/>
    <mergeCell ref="U29:W29"/>
    <mergeCell ref="Y29:AA29"/>
    <mergeCell ref="AB27:AC27"/>
    <mergeCell ref="B28:F28"/>
    <mergeCell ref="G28:I28"/>
    <mergeCell ref="J28:N28"/>
    <mergeCell ref="O28:S28"/>
    <mergeCell ref="U28:W28"/>
    <mergeCell ref="Y28:AA28"/>
    <mergeCell ref="AB28:AC28"/>
    <mergeCell ref="B27:F27"/>
    <mergeCell ref="G27:I27"/>
    <mergeCell ref="J27:N27"/>
    <mergeCell ref="O27:S27"/>
    <mergeCell ref="U27:W27"/>
    <mergeCell ref="Y27:AA27"/>
    <mergeCell ref="AB25:AC25"/>
    <mergeCell ref="B26:F26"/>
    <mergeCell ref="G26:I26"/>
    <mergeCell ref="J26:N26"/>
    <mergeCell ref="O26:S26"/>
    <mergeCell ref="U26:W26"/>
    <mergeCell ref="Y26:AA26"/>
    <mergeCell ref="AB26:AC26"/>
    <mergeCell ref="B25:F25"/>
    <mergeCell ref="G25:I25"/>
    <mergeCell ref="J25:N25"/>
    <mergeCell ref="O25:S25"/>
    <mergeCell ref="U25:W25"/>
    <mergeCell ref="Y25:AA25"/>
    <mergeCell ref="AB23:AC23"/>
    <mergeCell ref="B24:F24"/>
    <mergeCell ref="G24:I24"/>
    <mergeCell ref="J24:N24"/>
    <mergeCell ref="O24:S24"/>
    <mergeCell ref="U24:W24"/>
    <mergeCell ref="Y24:AA24"/>
    <mergeCell ref="AB24:AC24"/>
    <mergeCell ref="B23:F23"/>
    <mergeCell ref="G23:I23"/>
    <mergeCell ref="J23:N23"/>
    <mergeCell ref="O23:S23"/>
    <mergeCell ref="U23:W23"/>
    <mergeCell ref="Y23:AA23"/>
    <mergeCell ref="AB21:AC21"/>
    <mergeCell ref="B22:F22"/>
    <mergeCell ref="G22:I22"/>
    <mergeCell ref="J22:N22"/>
    <mergeCell ref="O22:S22"/>
    <mergeCell ref="U22:W22"/>
    <mergeCell ref="Y22:AA22"/>
    <mergeCell ref="AB22:AC22"/>
    <mergeCell ref="B21:F21"/>
    <mergeCell ref="G21:I21"/>
    <mergeCell ref="J21:N21"/>
    <mergeCell ref="O21:S21"/>
    <mergeCell ref="U21:W21"/>
    <mergeCell ref="Y21:AA21"/>
    <mergeCell ref="AB19:AC19"/>
    <mergeCell ref="B20:F20"/>
    <mergeCell ref="G20:I20"/>
    <mergeCell ref="J20:N20"/>
    <mergeCell ref="O20:S20"/>
    <mergeCell ref="U20:W20"/>
    <mergeCell ref="Y20:AA20"/>
    <mergeCell ref="AB20:AC20"/>
    <mergeCell ref="B19:F19"/>
    <mergeCell ref="G19:I19"/>
    <mergeCell ref="J19:N19"/>
    <mergeCell ref="O19:S19"/>
    <mergeCell ref="U19:W19"/>
    <mergeCell ref="Y19:AA19"/>
    <mergeCell ref="AB17:AC17"/>
    <mergeCell ref="B18:F18"/>
    <mergeCell ref="G18:I18"/>
    <mergeCell ref="J18:N18"/>
    <mergeCell ref="O18:S18"/>
    <mergeCell ref="U18:W18"/>
    <mergeCell ref="Y18:AA18"/>
    <mergeCell ref="AB18:AC18"/>
    <mergeCell ref="B17:F17"/>
    <mergeCell ref="G17:I17"/>
    <mergeCell ref="J17:N17"/>
    <mergeCell ref="O17:S17"/>
    <mergeCell ref="U17:W17"/>
    <mergeCell ref="Y17:AA17"/>
    <mergeCell ref="AB15:AC15"/>
    <mergeCell ref="B16:F16"/>
    <mergeCell ref="G16:I16"/>
    <mergeCell ref="J16:N16"/>
    <mergeCell ref="O16:S16"/>
    <mergeCell ref="U16:W16"/>
    <mergeCell ref="Y16:AA16"/>
    <mergeCell ref="AB16:AC16"/>
    <mergeCell ref="B15:F15"/>
    <mergeCell ref="G15:I15"/>
    <mergeCell ref="J15:N15"/>
    <mergeCell ref="O15:S15"/>
    <mergeCell ref="U15:W15"/>
    <mergeCell ref="Y15:AA15"/>
    <mergeCell ref="C7:I7"/>
    <mergeCell ref="W11:X11"/>
    <mergeCell ref="B14:F14"/>
    <mergeCell ref="G14:I14"/>
    <mergeCell ref="J14:N14"/>
    <mergeCell ref="O14:S14"/>
    <mergeCell ref="B1:K1"/>
    <mergeCell ref="B2:K2"/>
    <mergeCell ref="B3:K3"/>
    <mergeCell ref="B4:K4"/>
    <mergeCell ref="B5:K5"/>
    <mergeCell ref="B6:K6"/>
  </mergeCells>
  <conditionalFormatting sqref="AL7">
    <cfRule type="cellIs" dxfId="2" priority="1" operator="notEqual">
      <formula>"Ok"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59" orientation="landscape" r:id="rId1"/>
  <headerFooter>
    <oddHeader>&amp;R&amp;"Geneva,Gras"&amp;14ID26</oddHeader>
    <oddFooter>&amp;R
Mis au format Excel par : www.impots-et-taxes.com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0070C0"/>
    <pageSetUpPr fitToPage="1"/>
  </sheetPr>
  <dimension ref="A1:AL39"/>
  <sheetViews>
    <sheetView showGridLines="0" showZeros="0" zoomScale="70" zoomScaleNormal="70" workbookViewId="0">
      <selection activeCell="AK43" sqref="AK43"/>
    </sheetView>
  </sheetViews>
  <sheetFormatPr baseColWidth="10" defaultColWidth="11.5" defaultRowHeight="12" x14ac:dyDescent="0.15"/>
  <cols>
    <col min="1" max="1" width="11.5" style="5"/>
    <col min="2" max="3" width="5" style="5" customWidth="1"/>
    <col min="4" max="4" width="14.83203125" style="5" customWidth="1"/>
    <col min="5" max="8" width="7.5" style="5" customWidth="1"/>
    <col min="9" max="9" width="5.33203125" style="5" customWidth="1"/>
    <col min="10" max="10" width="11.83203125" style="5" customWidth="1"/>
    <col min="11" max="13" width="5.5" style="5" customWidth="1"/>
    <col min="14" max="17" width="4.1640625" style="5" customWidth="1"/>
    <col min="18" max="21" width="4.6640625" style="5" customWidth="1"/>
    <col min="22" max="25" width="16.5" style="5" customWidth="1"/>
    <col min="26" max="26" width="2.1640625" style="5" customWidth="1"/>
    <col min="27" max="28" width="13.1640625" style="5" customWidth="1"/>
    <col min="29" max="30" width="20" style="5" customWidth="1"/>
    <col min="31" max="31" width="14.1640625" style="5" customWidth="1"/>
    <col min="32" max="32" width="4.1640625" style="5" customWidth="1"/>
    <col min="33" max="33" width="1.83203125" style="5" customWidth="1"/>
    <col min="34" max="36" width="11.5" style="5"/>
    <col min="37" max="37" width="35.6640625" style="5" bestFit="1" customWidth="1"/>
    <col min="38" max="38" width="34.5" style="5" customWidth="1"/>
    <col min="39" max="16384" width="11.5" style="5"/>
  </cols>
  <sheetData>
    <row r="1" spans="1:38" s="301" customFormat="1" ht="22.5" customHeight="1" x14ac:dyDescent="0.2">
      <c r="B1" s="655" t="s">
        <v>28</v>
      </c>
      <c r="C1" s="655"/>
      <c r="D1" s="655"/>
      <c r="E1" s="655"/>
      <c r="F1" s="655"/>
      <c r="G1" s="655"/>
      <c r="H1" s="655"/>
      <c r="I1" s="655"/>
      <c r="J1" s="655"/>
      <c r="K1" s="655"/>
      <c r="AD1" s="302"/>
      <c r="AF1" s="270"/>
    </row>
    <row r="2" spans="1:38" s="303" customFormat="1" ht="31.5" customHeight="1" x14ac:dyDescent="0.15">
      <c r="B2" s="654" t="s">
        <v>104</v>
      </c>
      <c r="C2" s="654"/>
      <c r="D2" s="654"/>
      <c r="E2" s="654"/>
      <c r="F2" s="654"/>
      <c r="G2" s="654"/>
      <c r="H2" s="654"/>
      <c r="I2" s="654"/>
      <c r="J2" s="654"/>
      <c r="K2" s="654"/>
      <c r="L2" s="270"/>
      <c r="M2" s="270"/>
      <c r="N2" s="334" t="s">
        <v>345</v>
      </c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G2" s="270"/>
      <c r="AH2" s="270"/>
    </row>
    <row r="3" spans="1:38" s="303" customFormat="1" ht="31.5" customHeight="1" x14ac:dyDescent="0.15">
      <c r="B3" s="654" t="s">
        <v>159</v>
      </c>
      <c r="C3" s="654"/>
      <c r="D3" s="654"/>
      <c r="E3" s="654"/>
      <c r="F3" s="654"/>
      <c r="G3" s="654"/>
      <c r="H3" s="654"/>
      <c r="I3" s="654"/>
      <c r="J3" s="654"/>
      <c r="K3" s="654"/>
      <c r="L3" s="270"/>
      <c r="M3" s="270"/>
      <c r="N3" s="282" t="s">
        <v>252</v>
      </c>
      <c r="P3" s="270"/>
      <c r="Q3" s="270"/>
      <c r="R3" s="271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G3" s="270"/>
      <c r="AH3" s="270"/>
      <c r="AK3" s="335" t="s">
        <v>245</v>
      </c>
      <c r="AL3" s="336"/>
    </row>
    <row r="4" spans="1:38" s="303" customFormat="1" ht="24" customHeight="1" x14ac:dyDescent="0.15">
      <c r="B4" s="656" t="s">
        <v>218</v>
      </c>
      <c r="C4" s="656"/>
      <c r="D4" s="656"/>
      <c r="E4" s="656"/>
      <c r="F4" s="656"/>
      <c r="G4" s="656"/>
      <c r="H4" s="656"/>
      <c r="I4" s="656"/>
      <c r="J4" s="656"/>
      <c r="K4" s="656"/>
      <c r="L4" s="270"/>
      <c r="M4" s="270"/>
      <c r="N4" s="270"/>
      <c r="O4" s="270"/>
      <c r="P4" s="270"/>
      <c r="Q4" s="270"/>
      <c r="R4" s="270"/>
      <c r="S4" s="270"/>
      <c r="T4" s="270"/>
      <c r="U4" s="304" t="s">
        <v>30</v>
      </c>
      <c r="V4" s="305"/>
      <c r="W4" s="275">
        <f>'ID21-P1'!U3</f>
        <v>0</v>
      </c>
      <c r="X4" s="304" t="s">
        <v>221</v>
      </c>
      <c r="Y4" s="284"/>
      <c r="AA4" s="304"/>
      <c r="AB4" s="304"/>
      <c r="AC4" s="304"/>
      <c r="AD4" s="305"/>
      <c r="AE4" s="270"/>
      <c r="AF4" s="270"/>
      <c r="AG4" s="270"/>
      <c r="AH4" s="270"/>
      <c r="AK4" s="332" t="s">
        <v>254</v>
      </c>
      <c r="AL4" s="337">
        <f>AB36+O36</f>
        <v>0</v>
      </c>
    </row>
    <row r="5" spans="1:38" s="303" customFormat="1" ht="24" customHeight="1" x14ac:dyDescent="0.15">
      <c r="B5" s="737" t="s">
        <v>33</v>
      </c>
      <c r="C5" s="737"/>
      <c r="D5" s="737"/>
      <c r="E5" s="737"/>
      <c r="F5" s="737"/>
      <c r="G5" s="737"/>
      <c r="H5" s="737"/>
      <c r="I5" s="737"/>
      <c r="J5" s="737"/>
      <c r="K5" s="737"/>
      <c r="L5" s="270"/>
      <c r="M5" s="270"/>
      <c r="O5" s="280"/>
      <c r="P5" s="443"/>
      <c r="Q5" s="270"/>
      <c r="R5" s="270"/>
      <c r="S5" s="270"/>
      <c r="T5" s="279"/>
      <c r="W5" s="282" t="s">
        <v>170</v>
      </c>
      <c r="Y5" s="283"/>
      <c r="Z5" s="284"/>
      <c r="AA5" s="285"/>
      <c r="AB5" s="285"/>
      <c r="AC5" s="270"/>
      <c r="AD5" s="270"/>
      <c r="AE5" s="286"/>
      <c r="AF5" s="270"/>
      <c r="AG5" s="270"/>
      <c r="AK5" s="333" t="s">
        <v>253</v>
      </c>
      <c r="AL5" s="338">
        <f>(J36+Y36)*9.5%</f>
        <v>0</v>
      </c>
    </row>
    <row r="6" spans="1:38" s="301" customFormat="1" ht="18" customHeight="1" x14ac:dyDescent="0.15">
      <c r="B6" s="642" t="s">
        <v>34</v>
      </c>
      <c r="C6" s="642"/>
      <c r="D6" s="642"/>
      <c r="E6" s="642"/>
      <c r="F6" s="642"/>
      <c r="G6" s="642"/>
      <c r="H6" s="642"/>
      <c r="I6" s="642"/>
      <c r="J6" s="642"/>
      <c r="K6" s="642"/>
      <c r="L6" s="277"/>
      <c r="M6" s="277"/>
      <c r="O6" s="277"/>
      <c r="P6" s="287"/>
      <c r="Q6" s="277"/>
      <c r="R6" s="277"/>
      <c r="S6" s="277"/>
      <c r="T6" s="277"/>
      <c r="U6" s="277"/>
      <c r="V6" s="277"/>
      <c r="W6" s="288"/>
      <c r="X6" s="283"/>
      <c r="Y6" s="288"/>
      <c r="Z6" s="288"/>
      <c r="AA6" s="288"/>
      <c r="AB6" s="288"/>
      <c r="AC6" s="277"/>
      <c r="AD6" s="277"/>
      <c r="AE6" s="288"/>
      <c r="AF6" s="277"/>
      <c r="AG6" s="277"/>
      <c r="AK6" s="339" t="s">
        <v>248</v>
      </c>
      <c r="AL6" s="340">
        <f>AL4-AL5</f>
        <v>0</v>
      </c>
    </row>
    <row r="7" spans="1:38" s="301" customFormat="1" ht="23.25" customHeight="1" x14ac:dyDescent="0.15">
      <c r="B7" s="289"/>
      <c r="C7" s="642"/>
      <c r="D7" s="642"/>
      <c r="E7" s="642"/>
      <c r="F7" s="642"/>
      <c r="G7" s="642"/>
      <c r="H7" s="642"/>
      <c r="I7" s="642"/>
      <c r="J7" s="277"/>
      <c r="K7" s="290"/>
      <c r="L7" s="290" t="s">
        <v>35</v>
      </c>
      <c r="M7" s="277"/>
      <c r="N7" s="287"/>
      <c r="O7" s="277"/>
      <c r="P7" s="277"/>
      <c r="Q7" s="277"/>
      <c r="R7" s="277"/>
      <c r="S7" s="277"/>
      <c r="T7" s="277"/>
      <c r="W7" s="288"/>
      <c r="X7" s="291">
        <f>paramètres!B12</f>
        <v>0</v>
      </c>
      <c r="Y7" s="288"/>
      <c r="Z7" s="288"/>
      <c r="AA7" s="288"/>
      <c r="AB7" s="288"/>
      <c r="AC7" s="277"/>
      <c r="AD7" s="277"/>
      <c r="AE7" s="288"/>
      <c r="AF7" s="277"/>
      <c r="AG7" s="277"/>
      <c r="AK7" s="341"/>
      <c r="AL7" s="342" t="str">
        <f>IF(AL6&lt;&gt;0,"Vérifiez vos données !!!","Ok")</f>
        <v>Ok</v>
      </c>
    </row>
    <row r="8" spans="1:38" s="301" customFormat="1" ht="18" customHeight="1" x14ac:dyDescent="0.2">
      <c r="B8" s="312"/>
      <c r="C8" s="312"/>
      <c r="D8" s="313"/>
      <c r="E8" s="313"/>
      <c r="F8" s="313"/>
      <c r="G8" s="313"/>
      <c r="H8" s="313"/>
      <c r="I8" s="313"/>
      <c r="J8" s="314"/>
      <c r="L8" s="290" t="s">
        <v>20</v>
      </c>
      <c r="M8" s="270"/>
      <c r="N8" s="292" t="str">
        <f>'ID21-P1'!L7</f>
        <v/>
      </c>
      <c r="O8" s="292" t="str">
        <f>'ID21-P1'!M7</f>
        <v/>
      </c>
      <c r="P8" s="292" t="str">
        <f>'ID21-P1'!N7</f>
        <v/>
      </c>
      <c r="Q8" s="292" t="str">
        <f>'ID21-P1'!O7</f>
        <v/>
      </c>
      <c r="R8" s="292" t="str">
        <f>'ID21-P1'!P7</f>
        <v/>
      </c>
      <c r="S8" s="292" t="str">
        <f>'ID21-P1'!Q7</f>
        <v/>
      </c>
      <c r="T8" s="315"/>
      <c r="U8" s="316" t="str">
        <f>'ID21-P1'!S7</f>
        <v/>
      </c>
      <c r="W8" s="283"/>
      <c r="X8" s="288"/>
      <c r="Y8" s="288"/>
      <c r="Z8" s="288"/>
      <c r="AA8" s="288"/>
      <c r="AB8" s="288"/>
      <c r="AC8" s="277"/>
      <c r="AD8" s="277"/>
      <c r="AE8" s="288"/>
      <c r="AF8" s="277"/>
      <c r="AG8" s="277"/>
    </row>
    <row r="9" spans="1:38" s="301" customFormat="1" ht="18" customHeight="1" x14ac:dyDescent="0.15">
      <c r="B9" s="319"/>
      <c r="C9" s="319"/>
      <c r="D9" s="313"/>
      <c r="E9" s="313"/>
      <c r="F9" s="313"/>
      <c r="G9" s="313"/>
      <c r="H9" s="313"/>
      <c r="I9" s="313"/>
      <c r="J9" s="320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88"/>
      <c r="X9" s="295"/>
      <c r="Y9" s="286"/>
      <c r="Z9" s="295"/>
      <c r="AA9" s="286"/>
      <c r="AB9" s="286"/>
      <c r="AC9" s="277"/>
      <c r="AD9" s="277"/>
      <c r="AE9" s="288"/>
      <c r="AF9" s="277"/>
      <c r="AG9" s="277"/>
    </row>
    <row r="10" spans="1:38" s="301" customFormat="1" ht="18" customHeight="1" x14ac:dyDescent="0.15">
      <c r="B10" s="319"/>
      <c r="C10" s="319"/>
      <c r="D10" s="313"/>
      <c r="E10" s="313"/>
      <c r="F10" s="313"/>
      <c r="G10" s="313"/>
      <c r="H10" s="313"/>
      <c r="I10" s="313"/>
      <c r="J10" s="320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88"/>
      <c r="X10" s="295"/>
      <c r="Y10" s="286"/>
      <c r="Z10" s="295"/>
      <c r="AA10" s="286"/>
      <c r="AB10" s="286"/>
      <c r="AC10" s="277"/>
      <c r="AD10" s="277"/>
      <c r="AE10" s="288"/>
      <c r="AF10" s="277"/>
      <c r="AG10" s="277"/>
    </row>
    <row r="11" spans="1:38" s="301" customFormat="1" ht="18" customHeight="1" x14ac:dyDescent="0.2">
      <c r="B11" s="319"/>
      <c r="C11" s="319"/>
      <c r="D11" s="323"/>
      <c r="E11" s="323"/>
      <c r="F11" s="323"/>
      <c r="G11" s="313"/>
      <c r="H11" s="313"/>
      <c r="I11" s="313"/>
      <c r="J11" s="320"/>
      <c r="L11" s="299"/>
      <c r="M11" s="277"/>
      <c r="N11" s="277"/>
      <c r="O11" s="277"/>
      <c r="P11" s="277"/>
      <c r="Q11" s="277"/>
      <c r="R11" s="277"/>
      <c r="S11" s="277"/>
      <c r="T11" s="277"/>
      <c r="U11" s="277"/>
      <c r="V11" s="300" t="s">
        <v>295</v>
      </c>
      <c r="W11" s="800" t="s">
        <v>346</v>
      </c>
      <c r="X11" s="659"/>
      <c r="Y11" s="373" t="str">
        <f>paramètres!$B$20+1&amp;"."</f>
        <v>1.</v>
      </c>
      <c r="Z11" s="295"/>
      <c r="AA11" s="286"/>
      <c r="AB11" s="286"/>
      <c r="AC11" s="277"/>
      <c r="AE11" s="288"/>
      <c r="AF11" s="277"/>
      <c r="AG11" s="277"/>
    </row>
    <row r="12" spans="1:38" s="301" customFormat="1" ht="18" customHeight="1" x14ac:dyDescent="0.15">
      <c r="K12" s="325"/>
      <c r="L12" s="325"/>
    </row>
    <row r="13" spans="1:38" s="215" customFormat="1" ht="9" customHeight="1" x14ac:dyDescent="0.15">
      <c r="B13" s="217"/>
      <c r="C13" s="218"/>
      <c r="D13" s="218"/>
      <c r="E13" s="218"/>
      <c r="F13" s="218"/>
      <c r="G13" s="216"/>
      <c r="H13" s="216"/>
      <c r="I13" s="219"/>
      <c r="J13" s="218"/>
      <c r="K13" s="218"/>
      <c r="L13" s="218"/>
      <c r="M13" s="216"/>
      <c r="N13" s="216"/>
      <c r="O13" s="216"/>
      <c r="P13" s="216"/>
      <c r="Q13" s="216"/>
      <c r="R13" s="216"/>
      <c r="S13" s="216"/>
      <c r="T13" s="216"/>
      <c r="U13" s="216"/>
    </row>
    <row r="14" spans="1:38" s="216" customFormat="1" ht="13.5" customHeight="1" thickBot="1" x14ac:dyDescent="0.2">
      <c r="B14" s="773"/>
      <c r="C14" s="773"/>
      <c r="D14" s="773"/>
      <c r="E14" s="773"/>
      <c r="F14" s="773"/>
      <c r="G14" s="772"/>
      <c r="H14" s="772"/>
      <c r="I14" s="772"/>
      <c r="J14" s="772"/>
      <c r="K14" s="772"/>
      <c r="L14" s="772"/>
      <c r="M14" s="772"/>
      <c r="N14" s="772"/>
      <c r="O14" s="772"/>
      <c r="P14" s="772"/>
      <c r="Q14" s="772"/>
      <c r="R14" s="772"/>
      <c r="S14" s="772"/>
      <c r="T14" s="220"/>
      <c r="U14" s="220"/>
      <c r="V14" s="220"/>
      <c r="W14" s="220"/>
      <c r="X14" s="220"/>
      <c r="Y14" s="221"/>
      <c r="AA14" s="222"/>
      <c r="AB14" s="222"/>
      <c r="AC14" s="222"/>
      <c r="AD14" s="222"/>
    </row>
    <row r="15" spans="1:38" s="225" customFormat="1" ht="54.75" customHeight="1" x14ac:dyDescent="0.15">
      <c r="B15" s="783" t="s">
        <v>242</v>
      </c>
      <c r="C15" s="781"/>
      <c r="D15" s="781"/>
      <c r="E15" s="781"/>
      <c r="F15" s="782"/>
      <c r="G15" s="778" t="s">
        <v>241</v>
      </c>
      <c r="H15" s="778"/>
      <c r="I15" s="778"/>
      <c r="J15" s="778" t="s">
        <v>239</v>
      </c>
      <c r="K15" s="778"/>
      <c r="L15" s="778"/>
      <c r="M15" s="778"/>
      <c r="N15" s="778"/>
      <c r="O15" s="778" t="s">
        <v>240</v>
      </c>
      <c r="P15" s="778"/>
      <c r="Q15" s="778"/>
      <c r="R15" s="778"/>
      <c r="S15" s="779"/>
      <c r="T15" s="221"/>
      <c r="U15" s="784" t="s">
        <v>242</v>
      </c>
      <c r="V15" s="778"/>
      <c r="W15" s="778"/>
      <c r="X15" s="444" t="s">
        <v>241</v>
      </c>
      <c r="Y15" s="778" t="s">
        <v>239</v>
      </c>
      <c r="Z15" s="778"/>
      <c r="AA15" s="778"/>
      <c r="AB15" s="778" t="s">
        <v>240</v>
      </c>
      <c r="AC15" s="779"/>
      <c r="AD15" s="224"/>
    </row>
    <row r="16" spans="1:38" s="133" customFormat="1" ht="27" customHeight="1" x14ac:dyDescent="0.15">
      <c r="A16" s="391" t="s">
        <v>527</v>
      </c>
      <c r="B16" s="801">
        <f>+IFERROR(VLOOKUP(A16,source_honoraires!$C$10:$V$351,source_honoraires!$F$8,FALSE),0)</f>
        <v>0</v>
      </c>
      <c r="C16" s="802"/>
      <c r="D16" s="802"/>
      <c r="E16" s="802"/>
      <c r="F16" s="803"/>
      <c r="G16" s="804">
        <f>+IFERROR(VLOOKUP(A16,source_honoraires!$C$10:$V$351,source_honoraires!$E$8,FALSE),0)</f>
        <v>0</v>
      </c>
      <c r="H16" s="804"/>
      <c r="I16" s="804"/>
      <c r="J16" s="747">
        <f>+IFERROR(VLOOKUP(A16,source_honoraires!$C$10:$V$351,source_honoraires!$T$8,FALSE),0)</f>
        <v>0</v>
      </c>
      <c r="K16" s="747"/>
      <c r="L16" s="747"/>
      <c r="M16" s="747"/>
      <c r="N16" s="747"/>
      <c r="O16" s="747">
        <f>+IFERROR(VLOOKUP(A16,source_honoraires!$C$10:$V$351,source_honoraires!$V$8,FALSE),0)</f>
        <v>0</v>
      </c>
      <c r="P16" s="747"/>
      <c r="Q16" s="747"/>
      <c r="R16" s="747"/>
      <c r="S16" s="748"/>
      <c r="T16" s="391" t="s">
        <v>547</v>
      </c>
      <c r="U16" s="752">
        <f>IFERROR(VLOOKUP(T16,source_honoraires!$C$10:$V$351,source_honoraires!$F$8,FALSE),0)</f>
        <v>0</v>
      </c>
      <c r="V16" s="751"/>
      <c r="W16" s="751"/>
      <c r="X16" s="387">
        <f>IFERROR(VLOOKUP(T16,source_honoraires!$C$10:$V$351,source_honoraires!$E$8,FALSE),0)</f>
        <v>0</v>
      </c>
      <c r="Y16" s="747">
        <f>IFERROR(VLOOKUP(T16,source_honoraires!$C$10:$V$351,source_honoraires!$T$8,FALSE),0)</f>
        <v>0</v>
      </c>
      <c r="Z16" s="747"/>
      <c r="AA16" s="747"/>
      <c r="AB16" s="747">
        <f>IFERROR(VLOOKUP(T16,source_honoraires!$C$10:$V$351,source_honoraires!$V$8,FALSE),0)</f>
        <v>0</v>
      </c>
      <c r="AC16" s="748"/>
      <c r="AD16" s="142"/>
    </row>
    <row r="17" spans="1:30" s="37" customFormat="1" ht="27" customHeight="1" x14ac:dyDescent="0.15">
      <c r="A17" s="391" t="s">
        <v>528</v>
      </c>
      <c r="B17" s="801">
        <f>+IFERROR(VLOOKUP(A17,source_honoraires!$C$10:$V$351,source_honoraires!$F$8,FALSE),0)</f>
        <v>0</v>
      </c>
      <c r="C17" s="802"/>
      <c r="D17" s="802"/>
      <c r="E17" s="802"/>
      <c r="F17" s="803"/>
      <c r="G17" s="804">
        <f>+IFERROR(VLOOKUP(A17,source_honoraires!$C$10:$V$351,source_honoraires!$E$8,FALSE),0)</f>
        <v>0</v>
      </c>
      <c r="H17" s="804"/>
      <c r="I17" s="804"/>
      <c r="J17" s="747">
        <f>+IFERROR(VLOOKUP(A17,source_honoraires!$C$10:$V$351,source_honoraires!$T$8,FALSE),0)</f>
        <v>0</v>
      </c>
      <c r="K17" s="747"/>
      <c r="L17" s="747"/>
      <c r="M17" s="747"/>
      <c r="N17" s="747"/>
      <c r="O17" s="747">
        <f>+IFERROR(VLOOKUP(A17,source_honoraires!$C$10:$V$351,source_honoraires!$V$8,FALSE),0)</f>
        <v>0</v>
      </c>
      <c r="P17" s="747"/>
      <c r="Q17" s="747"/>
      <c r="R17" s="747"/>
      <c r="S17" s="748"/>
      <c r="T17" s="391" t="s">
        <v>548</v>
      </c>
      <c r="U17" s="752">
        <f>IFERROR(VLOOKUP(T17,source_honoraires!$C$10:$V$351,source_honoraires!$F$8,FALSE),0)</f>
        <v>0</v>
      </c>
      <c r="V17" s="751"/>
      <c r="W17" s="751"/>
      <c r="X17" s="387">
        <f>IFERROR(VLOOKUP(T17,source_honoraires!$C$10:$V$351,source_honoraires!$E$8,FALSE),0)</f>
        <v>0</v>
      </c>
      <c r="Y17" s="747">
        <f>IFERROR(VLOOKUP(T17,source_honoraires!$C$10:$V$351,source_honoraires!$T$8,FALSE),0)</f>
        <v>0</v>
      </c>
      <c r="Z17" s="747"/>
      <c r="AA17" s="747"/>
      <c r="AB17" s="747">
        <f>IFERROR(VLOOKUP(T17,source_honoraires!$C$10:$V$351,source_honoraires!$V$8,FALSE),0)</f>
        <v>0</v>
      </c>
      <c r="AC17" s="748"/>
      <c r="AD17" s="142"/>
    </row>
    <row r="18" spans="1:30" s="37" customFormat="1" ht="27" customHeight="1" x14ac:dyDescent="0.15">
      <c r="A18" s="391" t="s">
        <v>529</v>
      </c>
      <c r="B18" s="801">
        <f>+IFERROR(VLOOKUP(A18,source_honoraires!$C$10:$V$351,source_honoraires!$F$8,FALSE),0)</f>
        <v>0</v>
      </c>
      <c r="C18" s="802"/>
      <c r="D18" s="802"/>
      <c r="E18" s="802"/>
      <c r="F18" s="803"/>
      <c r="G18" s="804">
        <f>+IFERROR(VLOOKUP(A18,source_honoraires!$C$10:$V$351,source_honoraires!$E$8,FALSE),0)</f>
        <v>0</v>
      </c>
      <c r="H18" s="804"/>
      <c r="I18" s="804"/>
      <c r="J18" s="747">
        <f>+IFERROR(VLOOKUP(A18,source_honoraires!$C$10:$V$351,source_honoraires!$T$8,FALSE),0)</f>
        <v>0</v>
      </c>
      <c r="K18" s="747"/>
      <c r="L18" s="747"/>
      <c r="M18" s="747"/>
      <c r="N18" s="747"/>
      <c r="O18" s="747">
        <f>+IFERROR(VLOOKUP(A18,source_honoraires!$C$10:$V$351,source_honoraires!$V$8,FALSE),0)</f>
        <v>0</v>
      </c>
      <c r="P18" s="747"/>
      <c r="Q18" s="747"/>
      <c r="R18" s="747"/>
      <c r="S18" s="748"/>
      <c r="T18" s="391" t="s">
        <v>549</v>
      </c>
      <c r="U18" s="752">
        <f>IFERROR(VLOOKUP(T18,source_honoraires!$C$10:$V$351,source_honoraires!$F$8,FALSE),0)</f>
        <v>0</v>
      </c>
      <c r="V18" s="751"/>
      <c r="W18" s="751"/>
      <c r="X18" s="387">
        <f>IFERROR(VLOOKUP(T18,source_honoraires!$C$10:$V$351,source_honoraires!$E$8,FALSE),0)</f>
        <v>0</v>
      </c>
      <c r="Y18" s="747">
        <f>IFERROR(VLOOKUP(T18,source_honoraires!$C$10:$V$351,source_honoraires!$T$8,FALSE),0)</f>
        <v>0</v>
      </c>
      <c r="Z18" s="747"/>
      <c r="AA18" s="747"/>
      <c r="AB18" s="747">
        <f>IFERROR(VLOOKUP(T18,source_honoraires!$C$10:$V$351,source_honoraires!$V$8,FALSE),0)</f>
        <v>0</v>
      </c>
      <c r="AC18" s="748"/>
      <c r="AD18" s="143"/>
    </row>
    <row r="19" spans="1:30" s="37" customFormat="1" ht="27" customHeight="1" x14ac:dyDescent="0.15">
      <c r="A19" s="391" t="s">
        <v>530</v>
      </c>
      <c r="B19" s="801">
        <f>+IFERROR(VLOOKUP(A19,source_honoraires!$C$10:$V$351,source_honoraires!$F$8,FALSE),0)</f>
        <v>0</v>
      </c>
      <c r="C19" s="802"/>
      <c r="D19" s="802"/>
      <c r="E19" s="802"/>
      <c r="F19" s="803"/>
      <c r="G19" s="804">
        <f>+IFERROR(VLOOKUP(A19,source_honoraires!$C$10:$V$351,source_honoraires!$E$8,FALSE),0)</f>
        <v>0</v>
      </c>
      <c r="H19" s="804"/>
      <c r="I19" s="804"/>
      <c r="J19" s="747">
        <f>+IFERROR(VLOOKUP(A19,source_honoraires!$C$10:$V$351,source_honoraires!$T$8,FALSE),0)</f>
        <v>0</v>
      </c>
      <c r="K19" s="747"/>
      <c r="L19" s="747"/>
      <c r="M19" s="747"/>
      <c r="N19" s="747"/>
      <c r="O19" s="747">
        <f>+IFERROR(VLOOKUP(A19,source_honoraires!$C$10:$V$351,source_honoraires!$V$8,FALSE),0)</f>
        <v>0</v>
      </c>
      <c r="P19" s="747"/>
      <c r="Q19" s="747"/>
      <c r="R19" s="747"/>
      <c r="S19" s="748"/>
      <c r="T19" s="391" t="s">
        <v>550</v>
      </c>
      <c r="U19" s="752">
        <f>IFERROR(VLOOKUP(T19,source_honoraires!$C$10:$V$351,source_honoraires!$F$8,FALSE),0)</f>
        <v>0</v>
      </c>
      <c r="V19" s="751"/>
      <c r="W19" s="751"/>
      <c r="X19" s="387">
        <f>IFERROR(VLOOKUP(T19,source_honoraires!$C$10:$V$351,source_honoraires!$E$8,FALSE),0)</f>
        <v>0</v>
      </c>
      <c r="Y19" s="747">
        <f>IFERROR(VLOOKUP(T19,source_honoraires!$C$10:$V$351,source_honoraires!$T$8,FALSE),0)</f>
        <v>0</v>
      </c>
      <c r="Z19" s="747"/>
      <c r="AA19" s="747"/>
      <c r="AB19" s="747">
        <f>IFERROR(VLOOKUP(T19,source_honoraires!$C$10:$V$351,source_honoraires!$V$8,FALSE),0)</f>
        <v>0</v>
      </c>
      <c r="AC19" s="748"/>
      <c r="AD19" s="143"/>
    </row>
    <row r="20" spans="1:30" s="37" customFormat="1" ht="27" customHeight="1" x14ac:dyDescent="0.15">
      <c r="A20" s="391" t="s">
        <v>531</v>
      </c>
      <c r="B20" s="801">
        <f>+IFERROR(VLOOKUP(A20,source_honoraires!$C$10:$V$351,source_honoraires!$F$8,FALSE),0)</f>
        <v>0</v>
      </c>
      <c r="C20" s="802"/>
      <c r="D20" s="802"/>
      <c r="E20" s="802"/>
      <c r="F20" s="803"/>
      <c r="G20" s="804">
        <f>+IFERROR(VLOOKUP(A20,source_honoraires!$C$10:$V$351,source_honoraires!$E$8,FALSE),0)</f>
        <v>0</v>
      </c>
      <c r="H20" s="804"/>
      <c r="I20" s="804"/>
      <c r="J20" s="747">
        <f>+IFERROR(VLOOKUP(A20,source_honoraires!$C$10:$V$351,source_honoraires!$T$8,FALSE),0)</f>
        <v>0</v>
      </c>
      <c r="K20" s="747"/>
      <c r="L20" s="747"/>
      <c r="M20" s="747"/>
      <c r="N20" s="747"/>
      <c r="O20" s="747">
        <f>+IFERROR(VLOOKUP(A20,source_honoraires!$C$10:$V$351,source_honoraires!$V$8,FALSE),0)</f>
        <v>0</v>
      </c>
      <c r="P20" s="747"/>
      <c r="Q20" s="747"/>
      <c r="R20" s="747"/>
      <c r="S20" s="748"/>
      <c r="T20" s="391" t="s">
        <v>551</v>
      </c>
      <c r="U20" s="752">
        <f>IFERROR(VLOOKUP(T20,source_honoraires!$C$10:$V$351,source_honoraires!$F$8,FALSE),0)</f>
        <v>0</v>
      </c>
      <c r="V20" s="751"/>
      <c r="W20" s="751"/>
      <c r="X20" s="387">
        <f>IFERROR(VLOOKUP(T20,source_honoraires!$C$10:$V$351,source_honoraires!$E$8,FALSE),0)</f>
        <v>0</v>
      </c>
      <c r="Y20" s="747">
        <f>IFERROR(VLOOKUP(T20,source_honoraires!$C$10:$V$351,source_honoraires!$T$8,FALSE),0)</f>
        <v>0</v>
      </c>
      <c r="Z20" s="747"/>
      <c r="AA20" s="747"/>
      <c r="AB20" s="747">
        <f>IFERROR(VLOOKUP(T20,source_honoraires!$C$10:$V$351,source_honoraires!$V$8,FALSE),0)</f>
        <v>0</v>
      </c>
      <c r="AC20" s="748"/>
      <c r="AD20" s="143"/>
    </row>
    <row r="21" spans="1:30" s="37" customFormat="1" ht="27" customHeight="1" x14ac:dyDescent="0.15">
      <c r="A21" s="391" t="s">
        <v>532</v>
      </c>
      <c r="B21" s="801">
        <f>+IFERROR(VLOOKUP(A21,source_honoraires!$C$10:$V$351,source_honoraires!$F$8,FALSE),0)</f>
        <v>0</v>
      </c>
      <c r="C21" s="802"/>
      <c r="D21" s="802"/>
      <c r="E21" s="802"/>
      <c r="F21" s="803"/>
      <c r="G21" s="804">
        <f>+IFERROR(VLOOKUP(A21,source_honoraires!$C$10:$V$351,source_honoraires!$E$8,FALSE),0)</f>
        <v>0</v>
      </c>
      <c r="H21" s="804"/>
      <c r="I21" s="804"/>
      <c r="J21" s="747">
        <f>+IFERROR(VLOOKUP(A21,source_honoraires!$C$10:$V$351,source_honoraires!$T$8,FALSE),0)</f>
        <v>0</v>
      </c>
      <c r="K21" s="747"/>
      <c r="L21" s="747"/>
      <c r="M21" s="747"/>
      <c r="N21" s="747"/>
      <c r="O21" s="747">
        <f>+IFERROR(VLOOKUP(A21,source_honoraires!$C$10:$V$351,source_honoraires!$V$8,FALSE),0)</f>
        <v>0</v>
      </c>
      <c r="P21" s="747"/>
      <c r="Q21" s="747"/>
      <c r="R21" s="747"/>
      <c r="S21" s="748"/>
      <c r="T21" s="391" t="s">
        <v>552</v>
      </c>
      <c r="U21" s="752">
        <f>IFERROR(VLOOKUP(T21,source_honoraires!$C$10:$V$351,source_honoraires!$F$8,FALSE),0)</f>
        <v>0</v>
      </c>
      <c r="V21" s="751"/>
      <c r="W21" s="751"/>
      <c r="X21" s="387">
        <f>IFERROR(VLOOKUP(T21,source_honoraires!$C$10:$V$351,source_honoraires!$E$8,FALSE),0)</f>
        <v>0</v>
      </c>
      <c r="Y21" s="747">
        <f>IFERROR(VLOOKUP(T21,source_honoraires!$C$10:$V$351,source_honoraires!$T$8,FALSE),0)</f>
        <v>0</v>
      </c>
      <c r="Z21" s="747"/>
      <c r="AA21" s="747"/>
      <c r="AB21" s="747">
        <f>IFERROR(VLOOKUP(T21,source_honoraires!$C$10:$V$351,source_honoraires!$V$8,FALSE),0)</f>
        <v>0</v>
      </c>
      <c r="AC21" s="748"/>
      <c r="AD21" s="143"/>
    </row>
    <row r="22" spans="1:30" s="37" customFormat="1" ht="27" customHeight="1" x14ac:dyDescent="0.15">
      <c r="A22" s="391" t="s">
        <v>533</v>
      </c>
      <c r="B22" s="801">
        <f>+IFERROR(VLOOKUP(A22,source_honoraires!$C$10:$V$351,source_honoraires!$F$8,FALSE),0)</f>
        <v>0</v>
      </c>
      <c r="C22" s="802"/>
      <c r="D22" s="802"/>
      <c r="E22" s="802"/>
      <c r="F22" s="803"/>
      <c r="G22" s="804">
        <f>+IFERROR(VLOOKUP(A22,source_honoraires!$C$10:$V$351,source_honoraires!$E$8,FALSE),0)</f>
        <v>0</v>
      </c>
      <c r="H22" s="804"/>
      <c r="I22" s="804"/>
      <c r="J22" s="747">
        <f>+IFERROR(VLOOKUP(A22,source_honoraires!$C$10:$V$351,source_honoraires!$T$8,FALSE),0)</f>
        <v>0</v>
      </c>
      <c r="K22" s="747"/>
      <c r="L22" s="747"/>
      <c r="M22" s="747"/>
      <c r="N22" s="747"/>
      <c r="O22" s="747">
        <f>+IFERROR(VLOOKUP(A22,source_honoraires!$C$10:$V$351,source_honoraires!$V$8,FALSE),0)</f>
        <v>0</v>
      </c>
      <c r="P22" s="747"/>
      <c r="Q22" s="747"/>
      <c r="R22" s="747"/>
      <c r="S22" s="748"/>
      <c r="T22" s="391" t="s">
        <v>553</v>
      </c>
      <c r="U22" s="752">
        <f>IFERROR(VLOOKUP(T22,source_honoraires!$C$10:$V$351,source_honoraires!$F$8,FALSE),0)</f>
        <v>0</v>
      </c>
      <c r="V22" s="751"/>
      <c r="W22" s="751"/>
      <c r="X22" s="387">
        <f>IFERROR(VLOOKUP(T22,source_honoraires!$C$10:$V$351,source_honoraires!$E$8,FALSE),0)</f>
        <v>0</v>
      </c>
      <c r="Y22" s="747">
        <f>IFERROR(VLOOKUP(T22,source_honoraires!$C$10:$V$351,source_honoraires!$T$8,FALSE),0)</f>
        <v>0</v>
      </c>
      <c r="Z22" s="747"/>
      <c r="AA22" s="747"/>
      <c r="AB22" s="747">
        <f>IFERROR(VLOOKUP(T22,source_honoraires!$C$10:$V$351,source_honoraires!$V$8,FALSE),0)</f>
        <v>0</v>
      </c>
      <c r="AC22" s="748"/>
      <c r="AD22" s="143"/>
    </row>
    <row r="23" spans="1:30" s="37" customFormat="1" ht="27" customHeight="1" x14ac:dyDescent="0.15">
      <c r="A23" s="391" t="s">
        <v>534</v>
      </c>
      <c r="B23" s="801">
        <f>+IFERROR(VLOOKUP(A23,source_honoraires!$C$10:$V$351,source_honoraires!$F$8,FALSE),0)</f>
        <v>0</v>
      </c>
      <c r="C23" s="802"/>
      <c r="D23" s="802"/>
      <c r="E23" s="802"/>
      <c r="F23" s="803"/>
      <c r="G23" s="804">
        <f>+IFERROR(VLOOKUP(A23,source_honoraires!$C$10:$V$351,source_honoraires!$E$8,FALSE),0)</f>
        <v>0</v>
      </c>
      <c r="H23" s="804"/>
      <c r="I23" s="804"/>
      <c r="J23" s="747">
        <f>+IFERROR(VLOOKUP(A23,source_honoraires!$C$10:$V$351,source_honoraires!$T$8,FALSE),0)</f>
        <v>0</v>
      </c>
      <c r="K23" s="747"/>
      <c r="L23" s="747"/>
      <c r="M23" s="747"/>
      <c r="N23" s="747"/>
      <c r="O23" s="747">
        <f>+IFERROR(VLOOKUP(A23,source_honoraires!$C$10:$V$351,source_honoraires!$V$8,FALSE),0)</f>
        <v>0</v>
      </c>
      <c r="P23" s="747"/>
      <c r="Q23" s="747"/>
      <c r="R23" s="747"/>
      <c r="S23" s="748"/>
      <c r="T23" s="391" t="s">
        <v>554</v>
      </c>
      <c r="U23" s="752">
        <f>IFERROR(VLOOKUP(T23,source_honoraires!$C$10:$V$351,source_honoraires!$F$8,FALSE),0)</f>
        <v>0</v>
      </c>
      <c r="V23" s="751"/>
      <c r="W23" s="751"/>
      <c r="X23" s="387">
        <f>IFERROR(VLOOKUP(T23,source_honoraires!$C$10:$V$351,source_honoraires!$E$8,FALSE),0)</f>
        <v>0</v>
      </c>
      <c r="Y23" s="747">
        <f>IFERROR(VLOOKUP(T23,source_honoraires!$C$10:$V$351,source_honoraires!$T$8,FALSE),0)</f>
        <v>0</v>
      </c>
      <c r="Z23" s="747"/>
      <c r="AA23" s="747"/>
      <c r="AB23" s="747">
        <f>IFERROR(VLOOKUP(T23,source_honoraires!$C$10:$V$351,source_honoraires!$V$8,FALSE),0)</f>
        <v>0</v>
      </c>
      <c r="AC23" s="748"/>
      <c r="AD23" s="143"/>
    </row>
    <row r="24" spans="1:30" s="37" customFormat="1" ht="27" customHeight="1" x14ac:dyDescent="0.15">
      <c r="A24" s="391" t="s">
        <v>535</v>
      </c>
      <c r="B24" s="801">
        <f>+IFERROR(VLOOKUP(A24,source_honoraires!$C$10:$V$351,source_honoraires!$F$8,FALSE),0)</f>
        <v>0</v>
      </c>
      <c r="C24" s="802"/>
      <c r="D24" s="802"/>
      <c r="E24" s="802"/>
      <c r="F24" s="803"/>
      <c r="G24" s="804">
        <f>+IFERROR(VLOOKUP(A24,source_honoraires!$C$10:$V$351,source_honoraires!$E$8,FALSE),0)</f>
        <v>0</v>
      </c>
      <c r="H24" s="804"/>
      <c r="I24" s="804"/>
      <c r="J24" s="747">
        <f>+IFERROR(VLOOKUP(A24,source_honoraires!$C$10:$V$351,source_honoraires!$T$8,FALSE),0)</f>
        <v>0</v>
      </c>
      <c r="K24" s="747"/>
      <c r="L24" s="747"/>
      <c r="M24" s="747"/>
      <c r="N24" s="747"/>
      <c r="O24" s="747">
        <f>+IFERROR(VLOOKUP(A24,source_honoraires!$C$10:$V$351,source_honoraires!$V$8,FALSE),0)</f>
        <v>0</v>
      </c>
      <c r="P24" s="747"/>
      <c r="Q24" s="747"/>
      <c r="R24" s="747"/>
      <c r="S24" s="748"/>
      <c r="T24" s="391" t="s">
        <v>555</v>
      </c>
      <c r="U24" s="752">
        <f>IFERROR(VLOOKUP(T24,source_honoraires!$C$10:$V$351,source_honoraires!$F$8,FALSE),0)</f>
        <v>0</v>
      </c>
      <c r="V24" s="751"/>
      <c r="W24" s="751"/>
      <c r="X24" s="387">
        <f>IFERROR(VLOOKUP(T24,source_honoraires!$C$10:$V$351,source_honoraires!$E$8,FALSE),0)</f>
        <v>0</v>
      </c>
      <c r="Y24" s="747">
        <f>IFERROR(VLOOKUP(T24,source_honoraires!$C$10:$V$351,source_honoraires!$T$8,FALSE),0)</f>
        <v>0</v>
      </c>
      <c r="Z24" s="747"/>
      <c r="AA24" s="747"/>
      <c r="AB24" s="747">
        <f>IFERROR(VLOOKUP(T24,source_honoraires!$C$10:$V$351,source_honoraires!$V$8,FALSE),0)</f>
        <v>0</v>
      </c>
      <c r="AC24" s="748"/>
      <c r="AD24" s="143"/>
    </row>
    <row r="25" spans="1:30" s="37" customFormat="1" ht="27" customHeight="1" x14ac:dyDescent="0.15">
      <c r="A25" s="391" t="s">
        <v>536</v>
      </c>
      <c r="B25" s="801">
        <f>+IFERROR(VLOOKUP(A25,source_honoraires!$C$10:$V$351,source_honoraires!$F$8,FALSE),0)</f>
        <v>0</v>
      </c>
      <c r="C25" s="802"/>
      <c r="D25" s="802"/>
      <c r="E25" s="802"/>
      <c r="F25" s="803"/>
      <c r="G25" s="804">
        <f>+IFERROR(VLOOKUP(A25,source_honoraires!$C$10:$V$351,source_honoraires!$E$8,FALSE),0)</f>
        <v>0</v>
      </c>
      <c r="H25" s="804"/>
      <c r="I25" s="804"/>
      <c r="J25" s="747">
        <f>+IFERROR(VLOOKUP(A25,source_honoraires!$C$10:$V$351,source_honoraires!$T$8,FALSE),0)</f>
        <v>0</v>
      </c>
      <c r="K25" s="747"/>
      <c r="L25" s="747"/>
      <c r="M25" s="747"/>
      <c r="N25" s="747"/>
      <c r="O25" s="747">
        <f>+IFERROR(VLOOKUP(A25,source_honoraires!$C$10:$V$351,source_honoraires!$V$8,FALSE),0)</f>
        <v>0</v>
      </c>
      <c r="P25" s="747"/>
      <c r="Q25" s="747"/>
      <c r="R25" s="747"/>
      <c r="S25" s="748"/>
      <c r="T25" s="391" t="s">
        <v>556</v>
      </c>
      <c r="U25" s="752">
        <f>IFERROR(VLOOKUP(T25,source_honoraires!$C$10:$V$351,source_honoraires!$F$8,FALSE),0)</f>
        <v>0</v>
      </c>
      <c r="V25" s="751"/>
      <c r="W25" s="751"/>
      <c r="X25" s="387">
        <f>IFERROR(VLOOKUP(T25,source_honoraires!$C$10:$V$351,source_honoraires!$E$8,FALSE),0)</f>
        <v>0</v>
      </c>
      <c r="Y25" s="747">
        <f>IFERROR(VLOOKUP(T25,source_honoraires!$C$10:$V$351,source_honoraires!$T$8,FALSE),0)</f>
        <v>0</v>
      </c>
      <c r="Z25" s="747"/>
      <c r="AA25" s="747"/>
      <c r="AB25" s="747">
        <f>IFERROR(VLOOKUP(T25,source_honoraires!$C$10:$V$351,source_honoraires!$V$8,FALSE),0)</f>
        <v>0</v>
      </c>
      <c r="AC25" s="748"/>
      <c r="AD25" s="143"/>
    </row>
    <row r="26" spans="1:30" s="37" customFormat="1" ht="27" customHeight="1" x14ac:dyDescent="0.15">
      <c r="A26" s="391" t="s">
        <v>537</v>
      </c>
      <c r="B26" s="801">
        <f>+IFERROR(VLOOKUP(A26,source_honoraires!$C$10:$V$351,source_honoraires!$F$8,FALSE),0)</f>
        <v>0</v>
      </c>
      <c r="C26" s="802"/>
      <c r="D26" s="802"/>
      <c r="E26" s="802"/>
      <c r="F26" s="803"/>
      <c r="G26" s="804">
        <f>+IFERROR(VLOOKUP(A26,source_honoraires!$C$10:$V$351,source_honoraires!$E$8,FALSE),0)</f>
        <v>0</v>
      </c>
      <c r="H26" s="804"/>
      <c r="I26" s="804"/>
      <c r="J26" s="747">
        <f>+IFERROR(VLOOKUP(A26,source_honoraires!$C$10:$V$351,source_honoraires!$T$8,FALSE),0)</f>
        <v>0</v>
      </c>
      <c r="K26" s="747"/>
      <c r="L26" s="747"/>
      <c r="M26" s="747"/>
      <c r="N26" s="747"/>
      <c r="O26" s="747">
        <f>+IFERROR(VLOOKUP(A26,source_honoraires!$C$10:$V$351,source_honoraires!$V$8,FALSE),0)</f>
        <v>0</v>
      </c>
      <c r="P26" s="747"/>
      <c r="Q26" s="747"/>
      <c r="R26" s="747"/>
      <c r="S26" s="748"/>
      <c r="T26" s="391" t="s">
        <v>557</v>
      </c>
      <c r="U26" s="752">
        <f>IFERROR(VLOOKUP(T26,source_honoraires!$C$10:$V$351,source_honoraires!$F$8,FALSE),0)</f>
        <v>0</v>
      </c>
      <c r="V26" s="751"/>
      <c r="W26" s="751"/>
      <c r="X26" s="387">
        <f>IFERROR(VLOOKUP(T26,source_honoraires!$C$10:$V$351,source_honoraires!$E$8,FALSE),0)</f>
        <v>0</v>
      </c>
      <c r="Y26" s="747">
        <f>IFERROR(VLOOKUP(T26,source_honoraires!$C$10:$V$351,source_honoraires!$T$8,FALSE),0)</f>
        <v>0</v>
      </c>
      <c r="Z26" s="747"/>
      <c r="AA26" s="747"/>
      <c r="AB26" s="747">
        <f>IFERROR(VLOOKUP(T26,source_honoraires!$C$10:$V$351,source_honoraires!$V$8,FALSE),0)</f>
        <v>0</v>
      </c>
      <c r="AC26" s="748"/>
      <c r="AD26" s="143"/>
    </row>
    <row r="27" spans="1:30" s="37" customFormat="1" ht="27" customHeight="1" x14ac:dyDescent="0.15">
      <c r="A27" s="391" t="s">
        <v>538</v>
      </c>
      <c r="B27" s="801">
        <f>+IFERROR(VLOOKUP(A27,source_honoraires!$C$10:$V$351,source_honoraires!$F$8,FALSE),0)</f>
        <v>0</v>
      </c>
      <c r="C27" s="802"/>
      <c r="D27" s="802"/>
      <c r="E27" s="802"/>
      <c r="F27" s="803"/>
      <c r="G27" s="804">
        <f>+IFERROR(VLOOKUP(A27,source_honoraires!$C$10:$V$351,source_honoraires!$E$8,FALSE),0)</f>
        <v>0</v>
      </c>
      <c r="H27" s="804"/>
      <c r="I27" s="804"/>
      <c r="J27" s="747">
        <f>+IFERROR(VLOOKUP(A27,source_honoraires!$C$10:$V$351,source_honoraires!$T$8,FALSE),0)</f>
        <v>0</v>
      </c>
      <c r="K27" s="747"/>
      <c r="L27" s="747"/>
      <c r="M27" s="747"/>
      <c r="N27" s="747"/>
      <c r="O27" s="747">
        <f>+IFERROR(VLOOKUP(A27,source_honoraires!$C$10:$V$351,source_honoraires!$V$8,FALSE),0)</f>
        <v>0</v>
      </c>
      <c r="P27" s="747"/>
      <c r="Q27" s="747"/>
      <c r="R27" s="747"/>
      <c r="S27" s="748"/>
      <c r="T27" s="391" t="s">
        <v>558</v>
      </c>
      <c r="U27" s="752">
        <f>IFERROR(VLOOKUP(T27,source_honoraires!$C$10:$V$351,source_honoraires!$F$8,FALSE),0)</f>
        <v>0</v>
      </c>
      <c r="V27" s="751"/>
      <c r="W27" s="751"/>
      <c r="X27" s="387">
        <f>IFERROR(VLOOKUP(T27,source_honoraires!$C$10:$V$351,source_honoraires!$E$8,FALSE),0)</f>
        <v>0</v>
      </c>
      <c r="Y27" s="747">
        <f>IFERROR(VLOOKUP(T27,source_honoraires!$C$10:$V$351,source_honoraires!$T$8,FALSE),0)</f>
        <v>0</v>
      </c>
      <c r="Z27" s="747"/>
      <c r="AA27" s="747"/>
      <c r="AB27" s="747">
        <f>IFERROR(VLOOKUP(T27,source_honoraires!$C$10:$V$351,source_honoraires!$V$8,FALSE),0)</f>
        <v>0</v>
      </c>
      <c r="AC27" s="748"/>
      <c r="AD27" s="143"/>
    </row>
    <row r="28" spans="1:30" s="37" customFormat="1" ht="27" customHeight="1" x14ac:dyDescent="0.15">
      <c r="A28" s="391" t="s">
        <v>539</v>
      </c>
      <c r="B28" s="801">
        <f>+IFERROR(VLOOKUP(A28,source_honoraires!$C$10:$V$351,source_honoraires!$F$8,FALSE),0)</f>
        <v>0</v>
      </c>
      <c r="C28" s="802"/>
      <c r="D28" s="802"/>
      <c r="E28" s="802"/>
      <c r="F28" s="803"/>
      <c r="G28" s="804">
        <f>+IFERROR(VLOOKUP(A28,source_honoraires!$C$10:$V$351,source_honoraires!$E$8,FALSE),0)</f>
        <v>0</v>
      </c>
      <c r="H28" s="804"/>
      <c r="I28" s="804"/>
      <c r="J28" s="747">
        <f>+IFERROR(VLOOKUP(A28,source_honoraires!$C$10:$V$351,source_honoraires!$T$8,FALSE),0)</f>
        <v>0</v>
      </c>
      <c r="K28" s="747"/>
      <c r="L28" s="747"/>
      <c r="M28" s="747"/>
      <c r="N28" s="747"/>
      <c r="O28" s="747">
        <f>+IFERROR(VLOOKUP(A28,source_honoraires!$C$10:$V$351,source_honoraires!$V$8,FALSE),0)</f>
        <v>0</v>
      </c>
      <c r="P28" s="747"/>
      <c r="Q28" s="747"/>
      <c r="R28" s="747"/>
      <c r="S28" s="748"/>
      <c r="T28" s="391" t="s">
        <v>559</v>
      </c>
      <c r="U28" s="752">
        <f>IFERROR(VLOOKUP(T28,source_honoraires!$C$10:$V$351,source_honoraires!$F$8,FALSE),0)</f>
        <v>0</v>
      </c>
      <c r="V28" s="751"/>
      <c r="W28" s="751"/>
      <c r="X28" s="387">
        <f>IFERROR(VLOOKUP(T28,source_honoraires!$C$10:$V$351,source_honoraires!$E$8,FALSE),0)</f>
        <v>0</v>
      </c>
      <c r="Y28" s="747">
        <f>IFERROR(VLOOKUP(T28,source_honoraires!$C$10:$V$351,source_honoraires!$T$8,FALSE),0)</f>
        <v>0</v>
      </c>
      <c r="Z28" s="747"/>
      <c r="AA28" s="747"/>
      <c r="AB28" s="747">
        <f>IFERROR(VLOOKUP(T28,source_honoraires!$C$10:$V$351,source_honoraires!$V$8,FALSE),0)</f>
        <v>0</v>
      </c>
      <c r="AC28" s="748"/>
      <c r="AD28" s="143"/>
    </row>
    <row r="29" spans="1:30" s="37" customFormat="1" ht="27" customHeight="1" x14ac:dyDescent="0.15">
      <c r="A29" s="391" t="s">
        <v>540</v>
      </c>
      <c r="B29" s="801">
        <f>+IFERROR(VLOOKUP(A29,source_honoraires!$C$10:$V$351,source_honoraires!$F$8,FALSE),0)</f>
        <v>0</v>
      </c>
      <c r="C29" s="802"/>
      <c r="D29" s="802"/>
      <c r="E29" s="802"/>
      <c r="F29" s="803"/>
      <c r="G29" s="804">
        <f>+IFERROR(VLOOKUP(A29,source_honoraires!$C$10:$V$351,source_honoraires!$E$8,FALSE),0)</f>
        <v>0</v>
      </c>
      <c r="H29" s="804"/>
      <c r="I29" s="804"/>
      <c r="J29" s="747">
        <f>+IFERROR(VLOOKUP(A29,source_honoraires!$C$10:$V$351,source_honoraires!$T$8,FALSE),0)</f>
        <v>0</v>
      </c>
      <c r="K29" s="747"/>
      <c r="L29" s="747"/>
      <c r="M29" s="747"/>
      <c r="N29" s="747"/>
      <c r="O29" s="747">
        <f>+IFERROR(VLOOKUP(A29,source_honoraires!$C$10:$V$351,source_honoraires!$V$8,FALSE),0)</f>
        <v>0</v>
      </c>
      <c r="P29" s="747"/>
      <c r="Q29" s="747"/>
      <c r="R29" s="747"/>
      <c r="S29" s="748"/>
      <c r="T29" s="391" t="s">
        <v>560</v>
      </c>
      <c r="U29" s="752">
        <f>IFERROR(VLOOKUP(T29,source_honoraires!$C$10:$V$351,source_honoraires!$F$8,FALSE),0)</f>
        <v>0</v>
      </c>
      <c r="V29" s="751"/>
      <c r="W29" s="751"/>
      <c r="X29" s="387">
        <f>IFERROR(VLOOKUP(T29,source_honoraires!$C$10:$V$351,source_honoraires!$E$8,FALSE),0)</f>
        <v>0</v>
      </c>
      <c r="Y29" s="747">
        <f>IFERROR(VLOOKUP(T29,source_honoraires!$C$10:$V$351,source_honoraires!$T$8,FALSE),0)</f>
        <v>0</v>
      </c>
      <c r="Z29" s="747"/>
      <c r="AA29" s="747"/>
      <c r="AB29" s="747">
        <f>IFERROR(VLOOKUP(T29,source_honoraires!$C$10:$V$351,source_honoraires!$V$8,FALSE),0)</f>
        <v>0</v>
      </c>
      <c r="AC29" s="748"/>
      <c r="AD29" s="143"/>
    </row>
    <row r="30" spans="1:30" s="37" customFormat="1" ht="27" customHeight="1" x14ac:dyDescent="0.15">
      <c r="A30" s="391" t="s">
        <v>541</v>
      </c>
      <c r="B30" s="801">
        <f>+IFERROR(VLOOKUP(A30,source_honoraires!$C$10:$V$351,source_honoraires!$F$8,FALSE),0)</f>
        <v>0</v>
      </c>
      <c r="C30" s="802"/>
      <c r="D30" s="802"/>
      <c r="E30" s="802"/>
      <c r="F30" s="803"/>
      <c r="G30" s="804">
        <f>+IFERROR(VLOOKUP(A30,source_honoraires!$C$10:$V$351,source_honoraires!$E$8,FALSE),0)</f>
        <v>0</v>
      </c>
      <c r="H30" s="804"/>
      <c r="I30" s="804"/>
      <c r="J30" s="747">
        <f>+IFERROR(VLOOKUP(A30,source_honoraires!$C$10:$V$351,source_honoraires!$T$8,FALSE),0)</f>
        <v>0</v>
      </c>
      <c r="K30" s="747"/>
      <c r="L30" s="747"/>
      <c r="M30" s="747"/>
      <c r="N30" s="747"/>
      <c r="O30" s="747">
        <f>+IFERROR(VLOOKUP(A30,source_honoraires!$C$10:$V$351,source_honoraires!$V$8,FALSE),0)</f>
        <v>0</v>
      </c>
      <c r="P30" s="747"/>
      <c r="Q30" s="747"/>
      <c r="R30" s="747"/>
      <c r="S30" s="748"/>
      <c r="T30" s="391" t="s">
        <v>561</v>
      </c>
      <c r="U30" s="752">
        <f>IFERROR(VLOOKUP(T30,source_honoraires!$C$10:$V$351,source_honoraires!$F$8,FALSE),0)</f>
        <v>0</v>
      </c>
      <c r="V30" s="751"/>
      <c r="W30" s="751"/>
      <c r="X30" s="387">
        <f>IFERROR(VLOOKUP(T30,source_honoraires!$C$10:$V$351,source_honoraires!$E$8,FALSE),0)</f>
        <v>0</v>
      </c>
      <c r="Y30" s="747">
        <f>IFERROR(VLOOKUP(T30,source_honoraires!$C$10:$V$351,source_honoraires!$T$8,FALSE),0)</f>
        <v>0</v>
      </c>
      <c r="Z30" s="747"/>
      <c r="AA30" s="747"/>
      <c r="AB30" s="747">
        <f>IFERROR(VLOOKUP(T30,source_honoraires!$C$10:$V$351,source_honoraires!$V$8,FALSE),0)</f>
        <v>0</v>
      </c>
      <c r="AC30" s="748"/>
      <c r="AD30" s="143"/>
    </row>
    <row r="31" spans="1:30" s="37" customFormat="1" ht="27" customHeight="1" x14ac:dyDescent="0.15">
      <c r="A31" s="391" t="s">
        <v>542</v>
      </c>
      <c r="B31" s="801">
        <f>+IFERROR(VLOOKUP(A31,source_honoraires!$C$10:$V$351,source_honoraires!$F$8,FALSE),0)</f>
        <v>0</v>
      </c>
      <c r="C31" s="802"/>
      <c r="D31" s="802"/>
      <c r="E31" s="802"/>
      <c r="F31" s="803"/>
      <c r="G31" s="804">
        <f>+IFERROR(VLOOKUP(A31,source_honoraires!$C$10:$V$351,source_honoraires!$E$8,FALSE),0)</f>
        <v>0</v>
      </c>
      <c r="H31" s="804"/>
      <c r="I31" s="804"/>
      <c r="J31" s="747">
        <f>+IFERROR(VLOOKUP(A31,source_honoraires!$C$10:$V$351,source_honoraires!$T$8,FALSE),0)</f>
        <v>0</v>
      </c>
      <c r="K31" s="747"/>
      <c r="L31" s="747"/>
      <c r="M31" s="747"/>
      <c r="N31" s="747"/>
      <c r="O31" s="747">
        <f>+IFERROR(VLOOKUP(A31,source_honoraires!$C$10:$V$351,source_honoraires!$V$8,FALSE),0)</f>
        <v>0</v>
      </c>
      <c r="P31" s="747"/>
      <c r="Q31" s="747"/>
      <c r="R31" s="747"/>
      <c r="S31" s="748"/>
      <c r="T31" s="391" t="s">
        <v>562</v>
      </c>
      <c r="U31" s="752">
        <f>IFERROR(VLOOKUP(T31,source_honoraires!$C$10:$V$351,source_honoraires!$F$8,FALSE),0)</f>
        <v>0</v>
      </c>
      <c r="V31" s="751"/>
      <c r="W31" s="751"/>
      <c r="X31" s="387">
        <f>IFERROR(VLOOKUP(T31,source_honoraires!$C$10:$V$351,source_honoraires!$E$8,FALSE),0)</f>
        <v>0</v>
      </c>
      <c r="Y31" s="747">
        <f>IFERROR(VLOOKUP(T31,source_honoraires!$C$10:$V$351,source_honoraires!$T$8,FALSE),0)</f>
        <v>0</v>
      </c>
      <c r="Z31" s="747"/>
      <c r="AA31" s="747"/>
      <c r="AB31" s="747">
        <f>IFERROR(VLOOKUP(T31,source_honoraires!$C$10:$V$351,source_honoraires!$V$8,FALSE),0)</f>
        <v>0</v>
      </c>
      <c r="AC31" s="748"/>
      <c r="AD31" s="143"/>
    </row>
    <row r="32" spans="1:30" s="37" customFormat="1" ht="27" customHeight="1" x14ac:dyDescent="0.15">
      <c r="A32" s="391" t="s">
        <v>543</v>
      </c>
      <c r="B32" s="801">
        <f>+IFERROR(VLOOKUP(A32,source_honoraires!$C$10:$V$351,source_honoraires!$F$8,FALSE),0)</f>
        <v>0</v>
      </c>
      <c r="C32" s="802"/>
      <c r="D32" s="802"/>
      <c r="E32" s="802"/>
      <c r="F32" s="803"/>
      <c r="G32" s="804">
        <f>+IFERROR(VLOOKUP(A32,source_honoraires!$C$10:$V$351,source_honoraires!$E$8,FALSE),0)</f>
        <v>0</v>
      </c>
      <c r="H32" s="804"/>
      <c r="I32" s="804"/>
      <c r="J32" s="747">
        <f>+IFERROR(VLOOKUP(A32,source_honoraires!$C$10:$V$351,source_honoraires!$T$8,FALSE),0)</f>
        <v>0</v>
      </c>
      <c r="K32" s="747"/>
      <c r="L32" s="747"/>
      <c r="M32" s="747"/>
      <c r="N32" s="747"/>
      <c r="O32" s="747">
        <f>+IFERROR(VLOOKUP(A32,source_honoraires!$C$10:$V$351,source_honoraires!$V$8,FALSE),0)</f>
        <v>0</v>
      </c>
      <c r="P32" s="747"/>
      <c r="Q32" s="747"/>
      <c r="R32" s="747"/>
      <c r="S32" s="748"/>
      <c r="T32" s="391" t="s">
        <v>563</v>
      </c>
      <c r="U32" s="752">
        <f>IFERROR(VLOOKUP(T32,source_honoraires!$C$10:$V$351,source_honoraires!$F$8,FALSE),0)</f>
        <v>0</v>
      </c>
      <c r="V32" s="751"/>
      <c r="W32" s="751"/>
      <c r="X32" s="387">
        <f>IFERROR(VLOOKUP(T32,source_honoraires!$C$10:$V$351,source_honoraires!$E$8,FALSE),0)</f>
        <v>0</v>
      </c>
      <c r="Y32" s="747">
        <f>IFERROR(VLOOKUP(T32,source_honoraires!$C$10:$V$351,source_honoraires!$T$8,FALSE),0)</f>
        <v>0</v>
      </c>
      <c r="Z32" s="747"/>
      <c r="AA32" s="747"/>
      <c r="AB32" s="747">
        <f>IFERROR(VLOOKUP(T32,source_honoraires!$C$10:$V$351,source_honoraires!$V$8,FALSE),0)</f>
        <v>0</v>
      </c>
      <c r="AC32" s="748"/>
      <c r="AD32" s="143"/>
    </row>
    <row r="33" spans="1:30" s="37" customFormat="1" ht="27" customHeight="1" x14ac:dyDescent="0.15">
      <c r="A33" s="391" t="s">
        <v>544</v>
      </c>
      <c r="B33" s="801">
        <f>+IFERROR(VLOOKUP(A33,source_honoraires!$C$10:$V$351,source_honoraires!$F$8,FALSE),0)</f>
        <v>0</v>
      </c>
      <c r="C33" s="802"/>
      <c r="D33" s="802"/>
      <c r="E33" s="802"/>
      <c r="F33" s="803"/>
      <c r="G33" s="804">
        <f>+IFERROR(VLOOKUP(A33,source_honoraires!$C$10:$V$351,source_honoraires!$E$8,FALSE),0)</f>
        <v>0</v>
      </c>
      <c r="H33" s="804"/>
      <c r="I33" s="804"/>
      <c r="J33" s="747">
        <f>+IFERROR(VLOOKUP(A33,source_honoraires!$C$10:$V$351,source_honoraires!$T$8,FALSE),0)</f>
        <v>0</v>
      </c>
      <c r="K33" s="747"/>
      <c r="L33" s="747"/>
      <c r="M33" s="747"/>
      <c r="N33" s="747"/>
      <c r="O33" s="747">
        <f>+IFERROR(VLOOKUP(A33,source_honoraires!$C$10:$V$351,source_honoraires!$V$8,FALSE),0)</f>
        <v>0</v>
      </c>
      <c r="P33" s="747"/>
      <c r="Q33" s="747"/>
      <c r="R33" s="747"/>
      <c r="S33" s="748"/>
      <c r="T33" s="391" t="s">
        <v>564</v>
      </c>
      <c r="U33" s="752">
        <f>IFERROR(VLOOKUP(T33,source_honoraires!$C$10:$V$351,source_honoraires!$F$8,FALSE),0)</f>
        <v>0</v>
      </c>
      <c r="V33" s="751"/>
      <c r="W33" s="751"/>
      <c r="X33" s="387">
        <f>IFERROR(VLOOKUP(T33,source_honoraires!$C$10:$V$351,source_honoraires!$E$8,FALSE),0)</f>
        <v>0</v>
      </c>
      <c r="Y33" s="747">
        <f>IFERROR(VLOOKUP(T33,source_honoraires!$C$10:$V$351,source_honoraires!$T$8,FALSE),0)</f>
        <v>0</v>
      </c>
      <c r="Z33" s="747"/>
      <c r="AA33" s="747"/>
      <c r="AB33" s="747">
        <f>IFERROR(VLOOKUP(T33,source_honoraires!$C$10:$V$351,source_honoraires!$V$8,FALSE),0)</f>
        <v>0</v>
      </c>
      <c r="AC33" s="748"/>
      <c r="AD33" s="143"/>
    </row>
    <row r="34" spans="1:30" s="37" customFormat="1" ht="27" customHeight="1" x14ac:dyDescent="0.15">
      <c r="A34" s="391" t="s">
        <v>545</v>
      </c>
      <c r="B34" s="801">
        <f>+IFERROR(VLOOKUP(A34,source_honoraires!$C$10:$V$351,source_honoraires!$F$8,FALSE),0)</f>
        <v>0</v>
      </c>
      <c r="C34" s="802"/>
      <c r="D34" s="802"/>
      <c r="E34" s="802"/>
      <c r="F34" s="803"/>
      <c r="G34" s="804">
        <f>+IFERROR(VLOOKUP(A34,source_honoraires!$C$10:$V$351,source_honoraires!$E$8,FALSE),0)</f>
        <v>0</v>
      </c>
      <c r="H34" s="804"/>
      <c r="I34" s="804"/>
      <c r="J34" s="747">
        <f>+IFERROR(VLOOKUP(A34,source_honoraires!$C$10:$V$351,source_honoraires!$T$8,FALSE),0)</f>
        <v>0</v>
      </c>
      <c r="K34" s="747"/>
      <c r="L34" s="747"/>
      <c r="M34" s="747"/>
      <c r="N34" s="747"/>
      <c r="O34" s="747">
        <f>+IFERROR(VLOOKUP(A34,source_honoraires!$C$10:$V$351,source_honoraires!$V$8,FALSE),0)</f>
        <v>0</v>
      </c>
      <c r="P34" s="747"/>
      <c r="Q34" s="747"/>
      <c r="R34" s="747"/>
      <c r="S34" s="748"/>
      <c r="T34" s="391" t="s">
        <v>565</v>
      </c>
      <c r="U34" s="752">
        <f>IFERROR(VLOOKUP(T34,source_honoraires!$C$10:$V$351,source_honoraires!$F$8,FALSE),0)</f>
        <v>0</v>
      </c>
      <c r="V34" s="751"/>
      <c r="W34" s="751"/>
      <c r="X34" s="387">
        <f>IFERROR(VLOOKUP(T34,source_honoraires!$C$10:$V$351,source_honoraires!$E$8,FALSE),0)</f>
        <v>0</v>
      </c>
      <c r="Y34" s="747">
        <f>IFERROR(VLOOKUP(T34,source_honoraires!$C$10:$V$351,source_honoraires!$T$8,FALSE),0)</f>
        <v>0</v>
      </c>
      <c r="Z34" s="747"/>
      <c r="AA34" s="747"/>
      <c r="AB34" s="747">
        <f>IFERROR(VLOOKUP(T34,source_honoraires!$C$10:$V$351,source_honoraires!$V$8,FALSE),0)</f>
        <v>0</v>
      </c>
      <c r="AC34" s="748"/>
      <c r="AD34" s="143"/>
    </row>
    <row r="35" spans="1:30" s="37" customFormat="1" ht="27" customHeight="1" x14ac:dyDescent="0.15">
      <c r="A35" s="391" t="s">
        <v>546</v>
      </c>
      <c r="B35" s="801">
        <f>+IFERROR(VLOOKUP(A35,source_honoraires!$C$10:$V$351,source_honoraires!$F$8,FALSE),0)</f>
        <v>0</v>
      </c>
      <c r="C35" s="802"/>
      <c r="D35" s="802"/>
      <c r="E35" s="802"/>
      <c r="F35" s="803"/>
      <c r="G35" s="804">
        <f>+IFERROR(VLOOKUP(A35,source_honoraires!$C$10:$V$351,source_honoraires!$E$8,FALSE),0)</f>
        <v>0</v>
      </c>
      <c r="H35" s="804"/>
      <c r="I35" s="804"/>
      <c r="J35" s="747">
        <f>+IFERROR(VLOOKUP(A35,source_honoraires!$C$10:$V$351,source_honoraires!$T$8,FALSE),0)</f>
        <v>0</v>
      </c>
      <c r="K35" s="747"/>
      <c r="L35" s="747"/>
      <c r="M35" s="747"/>
      <c r="N35" s="747"/>
      <c r="O35" s="747">
        <f>+IFERROR(VLOOKUP(A35,source_honoraires!$C$10:$V$351,source_honoraires!$V$8,FALSE),0)</f>
        <v>0</v>
      </c>
      <c r="P35" s="747"/>
      <c r="Q35" s="747"/>
      <c r="R35" s="747"/>
      <c r="S35" s="748"/>
      <c r="T35" s="391" t="s">
        <v>566</v>
      </c>
      <c r="U35" s="752"/>
      <c r="V35" s="751"/>
      <c r="W35" s="751"/>
      <c r="X35" s="387"/>
      <c r="Y35" s="747">
        <f>IFERROR(VLOOKUP(T35,source_honoraires!$C$10:$V$351,source_honoraires!$T$8,FALSE),0)</f>
        <v>0</v>
      </c>
      <c r="Z35" s="747"/>
      <c r="AA35" s="747"/>
      <c r="AB35" s="747">
        <f>IFERROR(VLOOKUP(T35,source_honoraires!$C$10:$V$351,source_honoraires!$V$8,FALSE),0)</f>
        <v>0</v>
      </c>
      <c r="AC35" s="748"/>
      <c r="AD35" s="143"/>
    </row>
    <row r="36" spans="1:30" s="141" customFormat="1" ht="28.5" customHeight="1" thickBot="1" x14ac:dyDescent="0.2">
      <c r="B36" s="807" t="s">
        <v>214</v>
      </c>
      <c r="C36" s="808"/>
      <c r="D36" s="808"/>
      <c r="E36" s="808"/>
      <c r="F36" s="808"/>
      <c r="G36" s="808"/>
      <c r="H36" s="808"/>
      <c r="I36" s="809"/>
      <c r="J36" s="805">
        <f>SUM(J16:N35)</f>
        <v>0</v>
      </c>
      <c r="K36" s="805"/>
      <c r="L36" s="805"/>
      <c r="M36" s="805"/>
      <c r="N36" s="805"/>
      <c r="O36" s="805">
        <f>SUM(O16:S35)</f>
        <v>0</v>
      </c>
      <c r="P36" s="805"/>
      <c r="Q36" s="805"/>
      <c r="R36" s="805"/>
      <c r="S36" s="806"/>
      <c r="U36" s="810" t="s">
        <v>214</v>
      </c>
      <c r="V36" s="811"/>
      <c r="W36" s="811"/>
      <c r="X36" s="812"/>
      <c r="Y36" s="805">
        <f>SUM(Y16:AA35)</f>
        <v>0</v>
      </c>
      <c r="Z36" s="805"/>
      <c r="AA36" s="805"/>
      <c r="AB36" s="805">
        <f>SUM(AB16:AC35)</f>
        <v>0</v>
      </c>
      <c r="AC36" s="806"/>
    </row>
    <row r="37" spans="1:30" s="11" customFormat="1" ht="16.5" customHeight="1" x14ac:dyDescent="0.15"/>
    <row r="38" spans="1:30" s="15" customFormat="1" ht="16" x14ac:dyDescent="0.2">
      <c r="C38" s="139"/>
      <c r="G38" s="31"/>
      <c r="H38" s="31"/>
      <c r="I38" s="31"/>
      <c r="J38" s="31"/>
    </row>
    <row r="39" spans="1:30" ht="16" x14ac:dyDescent="0.2">
      <c r="C39" s="140"/>
      <c r="AA39" s="15"/>
      <c r="AB39" s="15"/>
      <c r="AC39" s="15"/>
      <c r="AD39" s="15"/>
    </row>
  </sheetData>
  <mergeCells count="165">
    <mergeCell ref="AB35:AC35"/>
    <mergeCell ref="B36:I36"/>
    <mergeCell ref="J36:N36"/>
    <mergeCell ref="O36:S36"/>
    <mergeCell ref="U36:X36"/>
    <mergeCell ref="Y36:AA36"/>
    <mergeCell ref="AB36:AC36"/>
    <mergeCell ref="B35:F35"/>
    <mergeCell ref="G35:I35"/>
    <mergeCell ref="J35:N35"/>
    <mergeCell ref="O35:S35"/>
    <mergeCell ref="U35:W35"/>
    <mergeCell ref="Y35:AA35"/>
    <mergeCell ref="AB33:AC33"/>
    <mergeCell ref="B34:F34"/>
    <mergeCell ref="G34:I34"/>
    <mergeCell ref="J34:N34"/>
    <mergeCell ref="O34:S34"/>
    <mergeCell ref="U34:W34"/>
    <mergeCell ref="Y34:AA34"/>
    <mergeCell ref="AB34:AC34"/>
    <mergeCell ref="B33:F33"/>
    <mergeCell ref="G33:I33"/>
    <mergeCell ref="J33:N33"/>
    <mergeCell ref="O33:S33"/>
    <mergeCell ref="U33:W33"/>
    <mergeCell ref="Y33:AA33"/>
    <mergeCell ref="AB31:AC31"/>
    <mergeCell ref="B32:F32"/>
    <mergeCell ref="G32:I32"/>
    <mergeCell ref="J32:N32"/>
    <mergeCell ref="O32:S32"/>
    <mergeCell ref="U32:W32"/>
    <mergeCell ref="Y32:AA32"/>
    <mergeCell ref="AB32:AC32"/>
    <mergeCell ref="B31:F31"/>
    <mergeCell ref="G31:I31"/>
    <mergeCell ref="J31:N31"/>
    <mergeCell ref="O31:S31"/>
    <mergeCell ref="U31:W31"/>
    <mergeCell ref="Y31:AA31"/>
    <mergeCell ref="AB29:AC29"/>
    <mergeCell ref="B30:F30"/>
    <mergeCell ref="G30:I30"/>
    <mergeCell ref="J30:N30"/>
    <mergeCell ref="O30:S30"/>
    <mergeCell ref="U30:W30"/>
    <mergeCell ref="Y30:AA30"/>
    <mergeCell ref="AB30:AC30"/>
    <mergeCell ref="B29:F29"/>
    <mergeCell ref="G29:I29"/>
    <mergeCell ref="J29:N29"/>
    <mergeCell ref="O29:S29"/>
    <mergeCell ref="U29:W29"/>
    <mergeCell ref="Y29:AA29"/>
    <mergeCell ref="AB27:AC27"/>
    <mergeCell ref="B28:F28"/>
    <mergeCell ref="G28:I28"/>
    <mergeCell ref="J28:N28"/>
    <mergeCell ref="O28:S28"/>
    <mergeCell ref="U28:W28"/>
    <mergeCell ref="Y28:AA28"/>
    <mergeCell ref="AB28:AC28"/>
    <mergeCell ref="B27:F27"/>
    <mergeCell ref="G27:I27"/>
    <mergeCell ref="J27:N27"/>
    <mergeCell ref="O27:S27"/>
    <mergeCell ref="U27:W27"/>
    <mergeCell ref="Y27:AA27"/>
    <mergeCell ref="AB25:AC25"/>
    <mergeCell ref="B26:F26"/>
    <mergeCell ref="G26:I26"/>
    <mergeCell ref="J26:N26"/>
    <mergeCell ref="O26:S26"/>
    <mergeCell ref="U26:W26"/>
    <mergeCell ref="Y26:AA26"/>
    <mergeCell ref="AB26:AC26"/>
    <mergeCell ref="B25:F25"/>
    <mergeCell ref="G25:I25"/>
    <mergeCell ref="J25:N25"/>
    <mergeCell ref="O25:S25"/>
    <mergeCell ref="U25:W25"/>
    <mergeCell ref="Y25:AA25"/>
    <mergeCell ref="AB23:AC23"/>
    <mergeCell ref="B24:F24"/>
    <mergeCell ref="G24:I24"/>
    <mergeCell ref="J24:N24"/>
    <mergeCell ref="O24:S24"/>
    <mergeCell ref="U24:W24"/>
    <mergeCell ref="Y24:AA24"/>
    <mergeCell ref="AB24:AC24"/>
    <mergeCell ref="B23:F23"/>
    <mergeCell ref="G23:I23"/>
    <mergeCell ref="J23:N23"/>
    <mergeCell ref="O23:S23"/>
    <mergeCell ref="U23:W23"/>
    <mergeCell ref="Y23:AA23"/>
    <mergeCell ref="AB21:AC21"/>
    <mergeCell ref="B22:F22"/>
    <mergeCell ref="G22:I22"/>
    <mergeCell ref="J22:N22"/>
    <mergeCell ref="O22:S22"/>
    <mergeCell ref="U22:W22"/>
    <mergeCell ref="Y22:AA22"/>
    <mergeCell ref="AB22:AC22"/>
    <mergeCell ref="B21:F21"/>
    <mergeCell ref="G21:I21"/>
    <mergeCell ref="J21:N21"/>
    <mergeCell ref="O21:S21"/>
    <mergeCell ref="U21:W21"/>
    <mergeCell ref="Y21:AA21"/>
    <mergeCell ref="AB19:AC19"/>
    <mergeCell ref="B20:F20"/>
    <mergeCell ref="G20:I20"/>
    <mergeCell ref="J20:N20"/>
    <mergeCell ref="O20:S20"/>
    <mergeCell ref="U20:W20"/>
    <mergeCell ref="Y20:AA20"/>
    <mergeCell ref="AB20:AC20"/>
    <mergeCell ref="B19:F19"/>
    <mergeCell ref="G19:I19"/>
    <mergeCell ref="J19:N19"/>
    <mergeCell ref="O19:S19"/>
    <mergeCell ref="U19:W19"/>
    <mergeCell ref="Y19:AA19"/>
    <mergeCell ref="AB17:AC17"/>
    <mergeCell ref="B18:F18"/>
    <mergeCell ref="G18:I18"/>
    <mergeCell ref="J18:N18"/>
    <mergeCell ref="O18:S18"/>
    <mergeCell ref="U18:W18"/>
    <mergeCell ref="Y18:AA18"/>
    <mergeCell ref="AB18:AC18"/>
    <mergeCell ref="B17:F17"/>
    <mergeCell ref="G17:I17"/>
    <mergeCell ref="J17:N17"/>
    <mergeCell ref="O17:S17"/>
    <mergeCell ref="U17:W17"/>
    <mergeCell ref="Y17:AA17"/>
    <mergeCell ref="AB15:AC15"/>
    <mergeCell ref="B16:F16"/>
    <mergeCell ref="G16:I16"/>
    <mergeCell ref="J16:N16"/>
    <mergeCell ref="O16:S16"/>
    <mergeCell ref="U16:W16"/>
    <mergeCell ref="Y16:AA16"/>
    <mergeCell ref="AB16:AC16"/>
    <mergeCell ref="B15:F15"/>
    <mergeCell ref="G15:I15"/>
    <mergeCell ref="J15:N15"/>
    <mergeCell ref="O15:S15"/>
    <mergeCell ref="U15:W15"/>
    <mergeCell ref="Y15:AA15"/>
    <mergeCell ref="C7:I7"/>
    <mergeCell ref="W11:X11"/>
    <mergeCell ref="B14:F14"/>
    <mergeCell ref="G14:I14"/>
    <mergeCell ref="J14:N14"/>
    <mergeCell ref="O14:S14"/>
    <mergeCell ref="B1:K1"/>
    <mergeCell ref="B2:K2"/>
    <mergeCell ref="B3:K3"/>
    <mergeCell ref="B4:K4"/>
    <mergeCell ref="B5:K5"/>
    <mergeCell ref="B6:K6"/>
  </mergeCells>
  <conditionalFormatting sqref="AL7">
    <cfRule type="cellIs" dxfId="1" priority="1" operator="notEqual">
      <formula>"Ok"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59" orientation="landscape" r:id="rId1"/>
  <headerFooter>
    <oddHeader>&amp;R&amp;"Geneva,Gras"&amp;14ID26</oddHeader>
    <oddFooter>&amp;R
Mis au format Excel par : www.impots-et-taxes.com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0070C0"/>
    <pageSetUpPr fitToPage="1"/>
  </sheetPr>
  <dimension ref="A1:AL39"/>
  <sheetViews>
    <sheetView showGridLines="0" showZeros="0" zoomScale="70" zoomScaleNormal="70" workbookViewId="0">
      <selection activeCell="AK19" sqref="AK19"/>
    </sheetView>
  </sheetViews>
  <sheetFormatPr baseColWidth="10" defaultColWidth="11.5" defaultRowHeight="12" x14ac:dyDescent="0.15"/>
  <cols>
    <col min="1" max="1" width="11.5" style="5"/>
    <col min="2" max="3" width="5" style="5" customWidth="1"/>
    <col min="4" max="4" width="14.83203125" style="5" customWidth="1"/>
    <col min="5" max="8" width="7.5" style="5" customWidth="1"/>
    <col min="9" max="9" width="5.33203125" style="5" customWidth="1"/>
    <col min="10" max="10" width="11.83203125" style="5" customWidth="1"/>
    <col min="11" max="13" width="5.5" style="5" customWidth="1"/>
    <col min="14" max="17" width="4.1640625" style="5" customWidth="1"/>
    <col min="18" max="21" width="4.6640625" style="5" customWidth="1"/>
    <col min="22" max="25" width="16.5" style="5" customWidth="1"/>
    <col min="26" max="26" width="2.1640625" style="5" customWidth="1"/>
    <col min="27" max="28" width="13.1640625" style="5" customWidth="1"/>
    <col min="29" max="30" width="20" style="5" customWidth="1"/>
    <col min="31" max="31" width="14.1640625" style="5" customWidth="1"/>
    <col min="32" max="32" width="4.1640625" style="5" customWidth="1"/>
    <col min="33" max="33" width="1.83203125" style="5" customWidth="1"/>
    <col min="34" max="36" width="11.5" style="5"/>
    <col min="37" max="37" width="35.6640625" style="5" bestFit="1" customWidth="1"/>
    <col min="38" max="38" width="34.5" style="5" customWidth="1"/>
    <col min="39" max="16384" width="11.5" style="5"/>
  </cols>
  <sheetData>
    <row r="1" spans="1:38" s="301" customFormat="1" ht="22.5" customHeight="1" x14ac:dyDescent="0.2">
      <c r="B1" s="655" t="s">
        <v>28</v>
      </c>
      <c r="C1" s="655"/>
      <c r="D1" s="655"/>
      <c r="E1" s="655"/>
      <c r="F1" s="655"/>
      <c r="G1" s="655"/>
      <c r="H1" s="655"/>
      <c r="I1" s="655"/>
      <c r="J1" s="655"/>
      <c r="K1" s="655"/>
      <c r="AD1" s="302"/>
      <c r="AF1" s="270"/>
    </row>
    <row r="2" spans="1:38" s="303" customFormat="1" ht="31.5" customHeight="1" x14ac:dyDescent="0.15">
      <c r="B2" s="654" t="s">
        <v>104</v>
      </c>
      <c r="C2" s="654"/>
      <c r="D2" s="654"/>
      <c r="E2" s="654"/>
      <c r="F2" s="654"/>
      <c r="G2" s="654"/>
      <c r="H2" s="654"/>
      <c r="I2" s="654"/>
      <c r="J2" s="654"/>
      <c r="K2" s="654"/>
      <c r="L2" s="270"/>
      <c r="M2" s="270"/>
      <c r="N2" s="334" t="s">
        <v>345</v>
      </c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  <c r="AB2" s="270"/>
      <c r="AC2" s="270"/>
      <c r="AD2" s="270"/>
      <c r="AG2" s="270"/>
      <c r="AH2" s="270"/>
    </row>
    <row r="3" spans="1:38" s="303" customFormat="1" ht="31.5" customHeight="1" x14ac:dyDescent="0.15">
      <c r="B3" s="654" t="s">
        <v>159</v>
      </c>
      <c r="C3" s="654"/>
      <c r="D3" s="654"/>
      <c r="E3" s="654"/>
      <c r="F3" s="654"/>
      <c r="G3" s="654"/>
      <c r="H3" s="654"/>
      <c r="I3" s="654"/>
      <c r="J3" s="654"/>
      <c r="K3" s="654"/>
      <c r="L3" s="270"/>
      <c r="M3" s="270"/>
      <c r="N3" s="282" t="s">
        <v>252</v>
      </c>
      <c r="P3" s="270"/>
      <c r="Q3" s="270"/>
      <c r="R3" s="271"/>
      <c r="S3" s="270"/>
      <c r="T3" s="270"/>
      <c r="U3" s="270"/>
      <c r="V3" s="270"/>
      <c r="W3" s="270"/>
      <c r="X3" s="270"/>
      <c r="Y3" s="270"/>
      <c r="Z3" s="270"/>
      <c r="AA3" s="270"/>
      <c r="AB3" s="270"/>
      <c r="AC3" s="270"/>
      <c r="AD3" s="270"/>
      <c r="AG3" s="270"/>
      <c r="AH3" s="270"/>
      <c r="AK3" s="335" t="s">
        <v>245</v>
      </c>
      <c r="AL3" s="336"/>
    </row>
    <row r="4" spans="1:38" s="303" customFormat="1" ht="24" customHeight="1" x14ac:dyDescent="0.15">
      <c r="B4" s="656" t="s">
        <v>218</v>
      </c>
      <c r="C4" s="656"/>
      <c r="D4" s="656"/>
      <c r="E4" s="656"/>
      <c r="F4" s="656"/>
      <c r="G4" s="656"/>
      <c r="H4" s="656"/>
      <c r="I4" s="656"/>
      <c r="J4" s="656"/>
      <c r="K4" s="656"/>
      <c r="L4" s="270"/>
      <c r="M4" s="270"/>
      <c r="N4" s="270"/>
      <c r="O4" s="270"/>
      <c r="P4" s="270"/>
      <c r="Q4" s="270"/>
      <c r="R4" s="270"/>
      <c r="S4" s="270"/>
      <c r="T4" s="270"/>
      <c r="U4" s="304" t="s">
        <v>30</v>
      </c>
      <c r="V4" s="305"/>
      <c r="W4" s="275">
        <f>'ID21-P1'!U3</f>
        <v>0</v>
      </c>
      <c r="X4" s="304" t="s">
        <v>221</v>
      </c>
      <c r="Y4" s="284"/>
      <c r="AA4" s="304"/>
      <c r="AB4" s="304"/>
      <c r="AC4" s="304"/>
      <c r="AD4" s="305"/>
      <c r="AE4" s="270"/>
      <c r="AF4" s="270"/>
      <c r="AG4" s="270"/>
      <c r="AH4" s="270"/>
      <c r="AK4" s="332" t="s">
        <v>254</v>
      </c>
      <c r="AL4" s="337">
        <f>AB36+O36</f>
        <v>0</v>
      </c>
    </row>
    <row r="5" spans="1:38" s="303" customFormat="1" ht="24" customHeight="1" x14ac:dyDescent="0.15">
      <c r="B5" s="737" t="s">
        <v>33</v>
      </c>
      <c r="C5" s="737"/>
      <c r="D5" s="737"/>
      <c r="E5" s="737"/>
      <c r="F5" s="737"/>
      <c r="G5" s="737"/>
      <c r="H5" s="737"/>
      <c r="I5" s="737"/>
      <c r="J5" s="737"/>
      <c r="K5" s="737"/>
      <c r="L5" s="270"/>
      <c r="M5" s="270"/>
      <c r="O5" s="280"/>
      <c r="P5" s="443"/>
      <c r="Q5" s="270"/>
      <c r="R5" s="270"/>
      <c r="S5" s="270"/>
      <c r="T5" s="279"/>
      <c r="W5" s="282" t="s">
        <v>170</v>
      </c>
      <c r="Y5" s="283"/>
      <c r="Z5" s="284"/>
      <c r="AA5" s="285"/>
      <c r="AB5" s="285"/>
      <c r="AC5" s="270"/>
      <c r="AD5" s="270"/>
      <c r="AE5" s="286"/>
      <c r="AF5" s="270"/>
      <c r="AG5" s="270"/>
      <c r="AK5" s="333" t="s">
        <v>253</v>
      </c>
      <c r="AL5" s="338">
        <f>(J36+Y36)*9.5%</f>
        <v>0</v>
      </c>
    </row>
    <row r="6" spans="1:38" s="301" customFormat="1" ht="18" customHeight="1" x14ac:dyDescent="0.15">
      <c r="B6" s="642" t="s">
        <v>34</v>
      </c>
      <c r="C6" s="642"/>
      <c r="D6" s="642"/>
      <c r="E6" s="642"/>
      <c r="F6" s="642"/>
      <c r="G6" s="642"/>
      <c r="H6" s="642"/>
      <c r="I6" s="642"/>
      <c r="J6" s="642"/>
      <c r="K6" s="642"/>
      <c r="L6" s="277"/>
      <c r="M6" s="277"/>
      <c r="O6" s="277"/>
      <c r="P6" s="287"/>
      <c r="Q6" s="277"/>
      <c r="R6" s="277"/>
      <c r="S6" s="277"/>
      <c r="T6" s="277"/>
      <c r="U6" s="277"/>
      <c r="V6" s="277"/>
      <c r="W6" s="288"/>
      <c r="X6" s="283"/>
      <c r="Y6" s="288"/>
      <c r="Z6" s="288"/>
      <c r="AA6" s="288"/>
      <c r="AB6" s="288"/>
      <c r="AC6" s="277"/>
      <c r="AD6" s="277"/>
      <c r="AE6" s="288"/>
      <c r="AF6" s="277"/>
      <c r="AG6" s="277"/>
      <c r="AK6" s="339" t="s">
        <v>248</v>
      </c>
      <c r="AL6" s="340">
        <f>AL4-AL5</f>
        <v>0</v>
      </c>
    </row>
    <row r="7" spans="1:38" s="301" customFormat="1" ht="23.25" customHeight="1" x14ac:dyDescent="0.15">
      <c r="B7" s="289"/>
      <c r="C7" s="642"/>
      <c r="D7" s="642"/>
      <c r="E7" s="642"/>
      <c r="F7" s="642"/>
      <c r="G7" s="642"/>
      <c r="H7" s="642"/>
      <c r="I7" s="642"/>
      <c r="J7" s="277"/>
      <c r="K7" s="290"/>
      <c r="L7" s="290" t="s">
        <v>35</v>
      </c>
      <c r="M7" s="277"/>
      <c r="N7" s="287"/>
      <c r="O7" s="277"/>
      <c r="P7" s="277"/>
      <c r="Q7" s="277"/>
      <c r="R7" s="277"/>
      <c r="S7" s="277"/>
      <c r="T7" s="277"/>
      <c r="W7" s="288"/>
      <c r="X7" s="291">
        <f>paramètres!B12</f>
        <v>0</v>
      </c>
      <c r="Y7" s="288"/>
      <c r="Z7" s="288"/>
      <c r="AA7" s="288"/>
      <c r="AB7" s="288"/>
      <c r="AC7" s="277"/>
      <c r="AD7" s="277"/>
      <c r="AE7" s="288"/>
      <c r="AF7" s="277"/>
      <c r="AG7" s="277"/>
      <c r="AK7" s="341"/>
      <c r="AL7" s="342" t="str">
        <f>IF(AL6&lt;&gt;0,"Vérifiez vos données !!!","Ok")</f>
        <v>Ok</v>
      </c>
    </row>
    <row r="8" spans="1:38" s="301" customFormat="1" ht="18" customHeight="1" x14ac:dyDescent="0.2">
      <c r="B8" s="312"/>
      <c r="C8" s="312"/>
      <c r="D8" s="313"/>
      <c r="E8" s="313"/>
      <c r="F8" s="313"/>
      <c r="G8" s="313"/>
      <c r="H8" s="313"/>
      <c r="I8" s="313"/>
      <c r="J8" s="314"/>
      <c r="L8" s="290" t="s">
        <v>20</v>
      </c>
      <c r="M8" s="270"/>
      <c r="N8" s="292" t="str">
        <f>'ID21-P1'!L7</f>
        <v/>
      </c>
      <c r="O8" s="292" t="str">
        <f>'ID21-P1'!M7</f>
        <v/>
      </c>
      <c r="P8" s="292" t="str">
        <f>'ID21-P1'!N7</f>
        <v/>
      </c>
      <c r="Q8" s="292" t="str">
        <f>'ID21-P1'!O7</f>
        <v/>
      </c>
      <c r="R8" s="292" t="str">
        <f>'ID21-P1'!P7</f>
        <v/>
      </c>
      <c r="S8" s="292" t="str">
        <f>'ID21-P1'!Q7</f>
        <v/>
      </c>
      <c r="T8" s="315"/>
      <c r="U8" s="316" t="str">
        <f>'ID21-P1'!S7</f>
        <v/>
      </c>
      <c r="W8" s="283"/>
      <c r="X8" s="288"/>
      <c r="Y8" s="288"/>
      <c r="Z8" s="288"/>
      <c r="AA8" s="288"/>
      <c r="AB8" s="288"/>
      <c r="AC8" s="277"/>
      <c r="AD8" s="277"/>
      <c r="AE8" s="288"/>
      <c r="AF8" s="277"/>
      <c r="AG8" s="277"/>
    </row>
    <row r="9" spans="1:38" s="301" customFormat="1" ht="18" customHeight="1" x14ac:dyDescent="0.15">
      <c r="B9" s="319"/>
      <c r="C9" s="319"/>
      <c r="D9" s="313"/>
      <c r="E9" s="313"/>
      <c r="F9" s="313"/>
      <c r="G9" s="313"/>
      <c r="H9" s="313"/>
      <c r="I9" s="313"/>
      <c r="J9" s="320"/>
      <c r="L9" s="277"/>
      <c r="M9" s="277"/>
      <c r="N9" s="277"/>
      <c r="O9" s="277"/>
      <c r="P9" s="277"/>
      <c r="Q9" s="277"/>
      <c r="R9" s="277"/>
      <c r="S9" s="277"/>
      <c r="T9" s="277"/>
      <c r="U9" s="277"/>
      <c r="V9" s="277"/>
      <c r="W9" s="288"/>
      <c r="X9" s="295"/>
      <c r="Y9" s="286"/>
      <c r="Z9" s="295"/>
      <c r="AA9" s="286"/>
      <c r="AB9" s="286"/>
      <c r="AC9" s="277"/>
      <c r="AD9" s="277"/>
      <c r="AE9" s="288"/>
      <c r="AF9" s="277"/>
      <c r="AG9" s="277"/>
    </row>
    <row r="10" spans="1:38" s="301" customFormat="1" ht="18" customHeight="1" x14ac:dyDescent="0.15">
      <c r="B10" s="319"/>
      <c r="C10" s="319"/>
      <c r="D10" s="313"/>
      <c r="E10" s="313"/>
      <c r="F10" s="313"/>
      <c r="G10" s="313"/>
      <c r="H10" s="313"/>
      <c r="I10" s="313"/>
      <c r="J10" s="320"/>
      <c r="L10" s="277"/>
      <c r="M10" s="277"/>
      <c r="N10" s="277"/>
      <c r="O10" s="277"/>
      <c r="P10" s="277"/>
      <c r="Q10" s="277"/>
      <c r="R10" s="277"/>
      <c r="S10" s="277"/>
      <c r="T10" s="277"/>
      <c r="U10" s="277"/>
      <c r="V10" s="277"/>
      <c r="W10" s="288"/>
      <c r="X10" s="295"/>
      <c r="Y10" s="286"/>
      <c r="Z10" s="295"/>
      <c r="AA10" s="286"/>
      <c r="AB10" s="286"/>
      <c r="AC10" s="277"/>
      <c r="AD10" s="277"/>
      <c r="AE10" s="288"/>
      <c r="AF10" s="277"/>
      <c r="AG10" s="277"/>
    </row>
    <row r="11" spans="1:38" s="301" customFormat="1" ht="18" customHeight="1" x14ac:dyDescent="0.2">
      <c r="B11" s="319"/>
      <c r="C11" s="319"/>
      <c r="D11" s="323"/>
      <c r="E11" s="323"/>
      <c r="F11" s="323"/>
      <c r="G11" s="313"/>
      <c r="H11" s="313"/>
      <c r="I11" s="313"/>
      <c r="J11" s="320"/>
      <c r="L11" s="299"/>
      <c r="M11" s="277"/>
      <c r="N11" s="277"/>
      <c r="O11" s="277"/>
      <c r="P11" s="277"/>
      <c r="Q11" s="277"/>
      <c r="R11" s="277"/>
      <c r="S11" s="277"/>
      <c r="T11" s="277"/>
      <c r="U11" s="277"/>
      <c r="V11" s="300" t="s">
        <v>295</v>
      </c>
      <c r="W11" s="800" t="s">
        <v>346</v>
      </c>
      <c r="X11" s="659"/>
      <c r="Y11" s="373" t="str">
        <f>paramètres!$B$20+1&amp;"."</f>
        <v>1.</v>
      </c>
      <c r="Z11" s="295"/>
      <c r="AA11" s="286"/>
      <c r="AB11" s="286"/>
      <c r="AC11" s="277"/>
      <c r="AE11" s="288"/>
      <c r="AF11" s="277"/>
      <c r="AG11" s="277"/>
    </row>
    <row r="12" spans="1:38" s="301" customFormat="1" ht="18" customHeight="1" x14ac:dyDescent="0.15">
      <c r="K12" s="325"/>
      <c r="L12" s="325"/>
    </row>
    <row r="13" spans="1:38" s="215" customFormat="1" ht="9" customHeight="1" x14ac:dyDescent="0.15">
      <c r="B13" s="217"/>
      <c r="C13" s="218"/>
      <c r="D13" s="218"/>
      <c r="E13" s="218"/>
      <c r="F13" s="218"/>
      <c r="G13" s="216"/>
      <c r="H13" s="216"/>
      <c r="I13" s="219"/>
      <c r="J13" s="218"/>
      <c r="K13" s="218"/>
      <c r="L13" s="218"/>
      <c r="M13" s="216"/>
      <c r="N13" s="216"/>
      <c r="O13" s="216"/>
      <c r="P13" s="216"/>
      <c r="Q13" s="216"/>
      <c r="R13" s="216"/>
      <c r="S13" s="216"/>
      <c r="T13" s="216"/>
      <c r="U13" s="216"/>
    </row>
    <row r="14" spans="1:38" s="216" customFormat="1" ht="13.5" customHeight="1" thickBot="1" x14ac:dyDescent="0.2">
      <c r="B14" s="773"/>
      <c r="C14" s="773"/>
      <c r="D14" s="773"/>
      <c r="E14" s="773"/>
      <c r="F14" s="773"/>
      <c r="G14" s="772"/>
      <c r="H14" s="772"/>
      <c r="I14" s="772"/>
      <c r="J14" s="772"/>
      <c r="K14" s="772"/>
      <c r="L14" s="772"/>
      <c r="M14" s="772"/>
      <c r="N14" s="772"/>
      <c r="O14" s="772"/>
      <c r="P14" s="772"/>
      <c r="Q14" s="772"/>
      <c r="R14" s="772"/>
      <c r="S14" s="772"/>
      <c r="T14" s="220"/>
      <c r="U14" s="220"/>
      <c r="V14" s="220"/>
      <c r="W14" s="220"/>
      <c r="X14" s="220"/>
      <c r="Y14" s="221"/>
      <c r="AA14" s="222"/>
      <c r="AB14" s="222"/>
      <c r="AC14" s="222"/>
      <c r="AD14" s="222"/>
    </row>
    <row r="15" spans="1:38" s="225" customFormat="1" ht="54.75" customHeight="1" x14ac:dyDescent="0.15">
      <c r="B15" s="783" t="s">
        <v>242</v>
      </c>
      <c r="C15" s="781"/>
      <c r="D15" s="781"/>
      <c r="E15" s="781"/>
      <c r="F15" s="782"/>
      <c r="G15" s="778" t="s">
        <v>241</v>
      </c>
      <c r="H15" s="778"/>
      <c r="I15" s="778"/>
      <c r="J15" s="778" t="s">
        <v>239</v>
      </c>
      <c r="K15" s="778"/>
      <c r="L15" s="778"/>
      <c r="M15" s="778"/>
      <c r="N15" s="778"/>
      <c r="O15" s="778" t="s">
        <v>240</v>
      </c>
      <c r="P15" s="778"/>
      <c r="Q15" s="778"/>
      <c r="R15" s="778"/>
      <c r="S15" s="779"/>
      <c r="T15" s="221"/>
      <c r="U15" s="784" t="s">
        <v>242</v>
      </c>
      <c r="V15" s="778"/>
      <c r="W15" s="778"/>
      <c r="X15" s="444" t="s">
        <v>241</v>
      </c>
      <c r="Y15" s="778" t="s">
        <v>239</v>
      </c>
      <c r="Z15" s="778"/>
      <c r="AA15" s="778"/>
      <c r="AB15" s="778" t="s">
        <v>240</v>
      </c>
      <c r="AC15" s="779"/>
      <c r="AD15" s="224"/>
    </row>
    <row r="16" spans="1:38" s="133" customFormat="1" ht="27" customHeight="1" x14ac:dyDescent="0.15">
      <c r="A16" s="391" t="s">
        <v>567</v>
      </c>
      <c r="B16" s="801">
        <f>+IFERROR(VLOOKUP(A16,source_honoraires!$C$10:$V$351,source_honoraires!$F$8,FALSE),0)</f>
        <v>0</v>
      </c>
      <c r="C16" s="802"/>
      <c r="D16" s="802"/>
      <c r="E16" s="802"/>
      <c r="F16" s="803"/>
      <c r="G16" s="804">
        <f>+IFERROR(VLOOKUP(A16,source_honoraires!$C$10:$V$351,source_honoraires!$E$8,FALSE),0)</f>
        <v>0</v>
      </c>
      <c r="H16" s="804"/>
      <c r="I16" s="804"/>
      <c r="J16" s="747">
        <f>+IFERROR(VLOOKUP(A16,source_honoraires!$C$10:$V$351,source_honoraires!$T$8,FALSE),0)</f>
        <v>0</v>
      </c>
      <c r="K16" s="747"/>
      <c r="L16" s="747"/>
      <c r="M16" s="747"/>
      <c r="N16" s="747"/>
      <c r="O16" s="747">
        <f>+IFERROR(VLOOKUP(A16,source_honoraires!$C$10:$V$351,source_honoraires!$V$8,FALSE),0)</f>
        <v>0</v>
      </c>
      <c r="P16" s="747"/>
      <c r="Q16" s="747"/>
      <c r="R16" s="747"/>
      <c r="S16" s="748"/>
      <c r="T16" s="391" t="s">
        <v>587</v>
      </c>
      <c r="U16" s="752">
        <f>IFERROR(VLOOKUP(T16,source_honoraires!$C$10:$V$351,source_honoraires!$F$8,FALSE),0)</f>
        <v>0</v>
      </c>
      <c r="V16" s="751"/>
      <c r="W16" s="751"/>
      <c r="X16" s="387">
        <f>IFERROR(VLOOKUP(T16,source_honoraires!$C$10:$V$351,source_honoraires!$E$8,FALSE),0)</f>
        <v>0</v>
      </c>
      <c r="Y16" s="747">
        <f>IFERROR(VLOOKUP(T16,source_honoraires!$C$10:$V$351,source_honoraires!$T$8,FALSE),0)</f>
        <v>0</v>
      </c>
      <c r="Z16" s="747"/>
      <c r="AA16" s="747"/>
      <c r="AB16" s="747">
        <f>IFERROR(VLOOKUP(T16,source_honoraires!$C$10:$V$351,source_honoraires!$V$8,FALSE),0)</f>
        <v>0</v>
      </c>
      <c r="AC16" s="748"/>
      <c r="AD16" s="142"/>
    </row>
    <row r="17" spans="1:30" s="37" customFormat="1" ht="27" customHeight="1" x14ac:dyDescent="0.15">
      <c r="A17" s="391" t="s">
        <v>568</v>
      </c>
      <c r="B17" s="801">
        <f>+IFERROR(VLOOKUP(A17,source_honoraires!$C$10:$V$351,source_honoraires!$F$8,FALSE),0)</f>
        <v>0</v>
      </c>
      <c r="C17" s="802"/>
      <c r="D17" s="802"/>
      <c r="E17" s="802"/>
      <c r="F17" s="803"/>
      <c r="G17" s="804">
        <f>+IFERROR(VLOOKUP(A17,source_honoraires!$C$10:$V$351,source_honoraires!$E$8,FALSE),0)</f>
        <v>0</v>
      </c>
      <c r="H17" s="804"/>
      <c r="I17" s="804"/>
      <c r="J17" s="747">
        <f>+IFERROR(VLOOKUP(A17,source_honoraires!$C$10:$V$351,source_honoraires!$T$8,FALSE),0)</f>
        <v>0</v>
      </c>
      <c r="K17" s="747"/>
      <c r="L17" s="747"/>
      <c r="M17" s="747"/>
      <c r="N17" s="747"/>
      <c r="O17" s="747">
        <f>+IFERROR(VLOOKUP(A17,source_honoraires!$C$10:$V$351,source_honoraires!$V$8,FALSE),0)</f>
        <v>0</v>
      </c>
      <c r="P17" s="747"/>
      <c r="Q17" s="747"/>
      <c r="R17" s="747"/>
      <c r="S17" s="748"/>
      <c r="T17" s="391" t="s">
        <v>588</v>
      </c>
      <c r="U17" s="752">
        <f>IFERROR(VLOOKUP(T17,source_honoraires!$C$10:$V$351,source_honoraires!$F$8,FALSE),0)</f>
        <v>0</v>
      </c>
      <c r="V17" s="751"/>
      <c r="W17" s="751"/>
      <c r="X17" s="387">
        <f>IFERROR(VLOOKUP(T17,source_honoraires!$C$10:$V$351,source_honoraires!$E$8,FALSE),0)</f>
        <v>0</v>
      </c>
      <c r="Y17" s="747">
        <f>IFERROR(VLOOKUP(T17,source_honoraires!$C$10:$V$351,source_honoraires!$T$8,FALSE),0)</f>
        <v>0</v>
      </c>
      <c r="Z17" s="747"/>
      <c r="AA17" s="747"/>
      <c r="AB17" s="747">
        <f>IFERROR(VLOOKUP(T17,source_honoraires!$C$10:$V$351,source_honoraires!$V$8,FALSE),0)</f>
        <v>0</v>
      </c>
      <c r="AC17" s="748"/>
      <c r="AD17" s="142"/>
    </row>
    <row r="18" spans="1:30" s="37" customFormat="1" ht="27" customHeight="1" x14ac:dyDescent="0.15">
      <c r="A18" s="391" t="s">
        <v>569</v>
      </c>
      <c r="B18" s="801">
        <f>+IFERROR(VLOOKUP(A18,source_honoraires!$C$10:$V$351,source_honoraires!$F$8,FALSE),0)</f>
        <v>0</v>
      </c>
      <c r="C18" s="802"/>
      <c r="D18" s="802"/>
      <c r="E18" s="802"/>
      <c r="F18" s="803"/>
      <c r="G18" s="804">
        <f>+IFERROR(VLOOKUP(A18,source_honoraires!$C$10:$V$351,source_honoraires!$E$8,FALSE),0)</f>
        <v>0</v>
      </c>
      <c r="H18" s="804"/>
      <c r="I18" s="804"/>
      <c r="J18" s="747">
        <f>+IFERROR(VLOOKUP(A18,source_honoraires!$C$10:$V$351,source_honoraires!$T$8,FALSE),0)</f>
        <v>0</v>
      </c>
      <c r="K18" s="747"/>
      <c r="L18" s="747"/>
      <c r="M18" s="747"/>
      <c r="N18" s="747"/>
      <c r="O18" s="747">
        <f>+IFERROR(VLOOKUP(A18,source_honoraires!$C$10:$V$351,source_honoraires!$V$8,FALSE),0)</f>
        <v>0</v>
      </c>
      <c r="P18" s="747"/>
      <c r="Q18" s="747"/>
      <c r="R18" s="747"/>
      <c r="S18" s="748"/>
      <c r="T18" s="391" t="s">
        <v>589</v>
      </c>
      <c r="U18" s="752">
        <f>IFERROR(VLOOKUP(T18,source_honoraires!$C$10:$V$351,source_honoraires!$F$8,FALSE),0)</f>
        <v>0</v>
      </c>
      <c r="V18" s="751"/>
      <c r="W18" s="751"/>
      <c r="X18" s="387">
        <f>IFERROR(VLOOKUP(T18,source_honoraires!$C$10:$V$351,source_honoraires!$E$8,FALSE),0)</f>
        <v>0</v>
      </c>
      <c r="Y18" s="747">
        <f>IFERROR(VLOOKUP(T18,source_honoraires!$C$10:$V$351,source_honoraires!$T$8,FALSE),0)</f>
        <v>0</v>
      </c>
      <c r="Z18" s="747"/>
      <c r="AA18" s="747"/>
      <c r="AB18" s="747">
        <f>IFERROR(VLOOKUP(T18,source_honoraires!$C$10:$V$351,source_honoraires!$V$8,FALSE),0)</f>
        <v>0</v>
      </c>
      <c r="AC18" s="748"/>
      <c r="AD18" s="143"/>
    </row>
    <row r="19" spans="1:30" s="37" customFormat="1" ht="27" customHeight="1" x14ac:dyDescent="0.15">
      <c r="A19" s="391" t="s">
        <v>570</v>
      </c>
      <c r="B19" s="801">
        <f>+IFERROR(VLOOKUP(A19,source_honoraires!$C$10:$V$351,source_honoraires!$F$8,FALSE),0)</f>
        <v>0</v>
      </c>
      <c r="C19" s="802"/>
      <c r="D19" s="802"/>
      <c r="E19" s="802"/>
      <c r="F19" s="803"/>
      <c r="G19" s="804">
        <f>+IFERROR(VLOOKUP(A19,source_honoraires!$C$10:$V$351,source_honoraires!$E$8,FALSE),0)</f>
        <v>0</v>
      </c>
      <c r="H19" s="804"/>
      <c r="I19" s="804"/>
      <c r="J19" s="747">
        <f>+IFERROR(VLOOKUP(A19,source_honoraires!$C$10:$V$351,source_honoraires!$T$8,FALSE),0)</f>
        <v>0</v>
      </c>
      <c r="K19" s="747"/>
      <c r="L19" s="747"/>
      <c r="M19" s="747"/>
      <c r="N19" s="747"/>
      <c r="O19" s="747">
        <f>+IFERROR(VLOOKUP(A19,source_honoraires!$C$10:$V$351,source_honoraires!$V$8,FALSE),0)</f>
        <v>0</v>
      </c>
      <c r="P19" s="747"/>
      <c r="Q19" s="747"/>
      <c r="R19" s="747"/>
      <c r="S19" s="748"/>
      <c r="T19" s="391" t="s">
        <v>590</v>
      </c>
      <c r="U19" s="752">
        <f>IFERROR(VLOOKUP(T19,source_honoraires!$C$10:$V$351,source_honoraires!$F$8,FALSE),0)</f>
        <v>0</v>
      </c>
      <c r="V19" s="751"/>
      <c r="W19" s="751"/>
      <c r="X19" s="387">
        <f>IFERROR(VLOOKUP(T19,source_honoraires!$C$10:$V$351,source_honoraires!$E$8,FALSE),0)</f>
        <v>0</v>
      </c>
      <c r="Y19" s="747">
        <f>IFERROR(VLOOKUP(T19,source_honoraires!$C$10:$V$351,source_honoraires!$T$8,FALSE),0)</f>
        <v>0</v>
      </c>
      <c r="Z19" s="747"/>
      <c r="AA19" s="747"/>
      <c r="AB19" s="747">
        <f>IFERROR(VLOOKUP(T19,source_honoraires!$C$10:$V$351,source_honoraires!$V$8,FALSE),0)</f>
        <v>0</v>
      </c>
      <c r="AC19" s="748"/>
      <c r="AD19" s="143"/>
    </row>
    <row r="20" spans="1:30" s="37" customFormat="1" ht="27" customHeight="1" x14ac:dyDescent="0.15">
      <c r="A20" s="391" t="s">
        <v>571</v>
      </c>
      <c r="B20" s="801">
        <f>+IFERROR(VLOOKUP(A20,source_honoraires!$C$10:$V$351,source_honoraires!$F$8,FALSE),0)</f>
        <v>0</v>
      </c>
      <c r="C20" s="802"/>
      <c r="D20" s="802"/>
      <c r="E20" s="802"/>
      <c r="F20" s="803"/>
      <c r="G20" s="804">
        <f>+IFERROR(VLOOKUP(A20,source_honoraires!$C$10:$V$351,source_honoraires!$E$8,FALSE),0)</f>
        <v>0</v>
      </c>
      <c r="H20" s="804"/>
      <c r="I20" s="804"/>
      <c r="J20" s="747">
        <f>+IFERROR(VLOOKUP(A20,source_honoraires!$C$10:$V$351,source_honoraires!$T$8,FALSE),0)</f>
        <v>0</v>
      </c>
      <c r="K20" s="747"/>
      <c r="L20" s="747"/>
      <c r="M20" s="747"/>
      <c r="N20" s="747"/>
      <c r="O20" s="747">
        <f>+IFERROR(VLOOKUP(A20,source_honoraires!$C$10:$V$351,source_honoraires!$V$8,FALSE),0)</f>
        <v>0</v>
      </c>
      <c r="P20" s="747"/>
      <c r="Q20" s="747"/>
      <c r="R20" s="747"/>
      <c r="S20" s="748"/>
      <c r="T20" s="391" t="s">
        <v>591</v>
      </c>
      <c r="U20" s="752">
        <f>IFERROR(VLOOKUP(T20,source_honoraires!$C$10:$V$351,source_honoraires!$F$8,FALSE),0)</f>
        <v>0</v>
      </c>
      <c r="V20" s="751"/>
      <c r="W20" s="751"/>
      <c r="X20" s="387">
        <f>IFERROR(VLOOKUP(T20,source_honoraires!$C$10:$V$351,source_honoraires!$E$8,FALSE),0)</f>
        <v>0</v>
      </c>
      <c r="Y20" s="747">
        <f>IFERROR(VLOOKUP(T20,source_honoraires!$C$10:$V$351,source_honoraires!$T$8,FALSE),0)</f>
        <v>0</v>
      </c>
      <c r="Z20" s="747"/>
      <c r="AA20" s="747"/>
      <c r="AB20" s="747">
        <f>IFERROR(VLOOKUP(T20,source_honoraires!$C$10:$V$351,source_honoraires!$V$8,FALSE),0)</f>
        <v>0</v>
      </c>
      <c r="AC20" s="748"/>
      <c r="AD20" s="143"/>
    </row>
    <row r="21" spans="1:30" s="37" customFormat="1" ht="27" customHeight="1" x14ac:dyDescent="0.15">
      <c r="A21" s="391" t="s">
        <v>572</v>
      </c>
      <c r="B21" s="801">
        <f>+IFERROR(VLOOKUP(A21,source_honoraires!$C$10:$V$351,source_honoraires!$F$8,FALSE),0)</f>
        <v>0</v>
      </c>
      <c r="C21" s="802"/>
      <c r="D21" s="802"/>
      <c r="E21" s="802"/>
      <c r="F21" s="803"/>
      <c r="G21" s="804">
        <f>+IFERROR(VLOOKUP(A21,source_honoraires!$C$10:$V$351,source_honoraires!$E$8,FALSE),0)</f>
        <v>0</v>
      </c>
      <c r="H21" s="804"/>
      <c r="I21" s="804"/>
      <c r="J21" s="747">
        <f>+IFERROR(VLOOKUP(A21,source_honoraires!$C$10:$V$351,source_honoraires!$T$8,FALSE),0)</f>
        <v>0</v>
      </c>
      <c r="K21" s="747"/>
      <c r="L21" s="747"/>
      <c r="M21" s="747"/>
      <c r="N21" s="747"/>
      <c r="O21" s="747">
        <f>+IFERROR(VLOOKUP(A21,source_honoraires!$C$10:$V$351,source_honoraires!$V$8,FALSE),0)</f>
        <v>0</v>
      </c>
      <c r="P21" s="747"/>
      <c r="Q21" s="747"/>
      <c r="R21" s="747"/>
      <c r="S21" s="748"/>
      <c r="T21" s="391" t="s">
        <v>592</v>
      </c>
      <c r="U21" s="752">
        <f>IFERROR(VLOOKUP(T21,source_honoraires!$C$10:$V$351,source_honoraires!$F$8,FALSE),0)</f>
        <v>0</v>
      </c>
      <c r="V21" s="751"/>
      <c r="W21" s="751"/>
      <c r="X21" s="387">
        <f>IFERROR(VLOOKUP(T21,source_honoraires!$C$10:$V$351,source_honoraires!$E$8,FALSE),0)</f>
        <v>0</v>
      </c>
      <c r="Y21" s="747">
        <f>IFERROR(VLOOKUP(T21,source_honoraires!$C$10:$V$351,source_honoraires!$T$8,FALSE),0)</f>
        <v>0</v>
      </c>
      <c r="Z21" s="747"/>
      <c r="AA21" s="747"/>
      <c r="AB21" s="747">
        <f>IFERROR(VLOOKUP(T21,source_honoraires!$C$10:$V$351,source_honoraires!$V$8,FALSE),0)</f>
        <v>0</v>
      </c>
      <c r="AC21" s="748"/>
      <c r="AD21" s="143"/>
    </row>
    <row r="22" spans="1:30" s="37" customFormat="1" ht="27" customHeight="1" x14ac:dyDescent="0.15">
      <c r="A22" s="391" t="s">
        <v>573</v>
      </c>
      <c r="B22" s="801">
        <f>+IFERROR(VLOOKUP(A22,source_honoraires!$C$10:$V$351,source_honoraires!$F$8,FALSE),0)</f>
        <v>0</v>
      </c>
      <c r="C22" s="802"/>
      <c r="D22" s="802"/>
      <c r="E22" s="802"/>
      <c r="F22" s="803"/>
      <c r="G22" s="804">
        <f>+IFERROR(VLOOKUP(A22,source_honoraires!$C$10:$V$351,source_honoraires!$E$8,FALSE),0)</f>
        <v>0</v>
      </c>
      <c r="H22" s="804"/>
      <c r="I22" s="804"/>
      <c r="J22" s="747">
        <f>+IFERROR(VLOOKUP(A22,source_honoraires!$C$10:$V$351,source_honoraires!$T$8,FALSE),0)</f>
        <v>0</v>
      </c>
      <c r="K22" s="747"/>
      <c r="L22" s="747"/>
      <c r="M22" s="747"/>
      <c r="N22" s="747"/>
      <c r="O22" s="747">
        <f>+IFERROR(VLOOKUP(A22,source_honoraires!$C$10:$V$351,source_honoraires!$V$8,FALSE),0)</f>
        <v>0</v>
      </c>
      <c r="P22" s="747"/>
      <c r="Q22" s="747"/>
      <c r="R22" s="747"/>
      <c r="S22" s="748"/>
      <c r="T22" s="391" t="s">
        <v>593</v>
      </c>
      <c r="U22" s="752">
        <f>IFERROR(VLOOKUP(T22,source_honoraires!$C$10:$V$351,source_honoraires!$F$8,FALSE),0)</f>
        <v>0</v>
      </c>
      <c r="V22" s="751"/>
      <c r="W22" s="751"/>
      <c r="X22" s="387">
        <f>IFERROR(VLOOKUP(T22,source_honoraires!$C$10:$V$351,source_honoraires!$E$8,FALSE),0)</f>
        <v>0</v>
      </c>
      <c r="Y22" s="747">
        <f>IFERROR(VLOOKUP(T22,source_honoraires!$C$10:$V$351,source_honoraires!$T$8,FALSE),0)</f>
        <v>0</v>
      </c>
      <c r="Z22" s="747"/>
      <c r="AA22" s="747"/>
      <c r="AB22" s="747">
        <f>IFERROR(VLOOKUP(T22,source_honoraires!$C$10:$V$351,source_honoraires!$V$8,FALSE),0)</f>
        <v>0</v>
      </c>
      <c r="AC22" s="748"/>
      <c r="AD22" s="143"/>
    </row>
    <row r="23" spans="1:30" s="37" customFormat="1" ht="27" customHeight="1" x14ac:dyDescent="0.15">
      <c r="A23" s="391" t="s">
        <v>574</v>
      </c>
      <c r="B23" s="801">
        <f>+IFERROR(VLOOKUP(A23,source_honoraires!$C$10:$V$351,source_honoraires!$F$8,FALSE),0)</f>
        <v>0</v>
      </c>
      <c r="C23" s="802"/>
      <c r="D23" s="802"/>
      <c r="E23" s="802"/>
      <c r="F23" s="803"/>
      <c r="G23" s="804">
        <f>+IFERROR(VLOOKUP(A23,source_honoraires!$C$10:$V$351,source_honoraires!$E$8,FALSE),0)</f>
        <v>0</v>
      </c>
      <c r="H23" s="804"/>
      <c r="I23" s="804"/>
      <c r="J23" s="747">
        <f>+IFERROR(VLOOKUP(A23,source_honoraires!$C$10:$V$351,source_honoraires!$T$8,FALSE),0)</f>
        <v>0</v>
      </c>
      <c r="K23" s="747"/>
      <c r="L23" s="747"/>
      <c r="M23" s="747"/>
      <c r="N23" s="747"/>
      <c r="O23" s="747">
        <f>+IFERROR(VLOOKUP(A23,source_honoraires!$C$10:$V$351,source_honoraires!$V$8,FALSE),0)</f>
        <v>0</v>
      </c>
      <c r="P23" s="747"/>
      <c r="Q23" s="747"/>
      <c r="R23" s="747"/>
      <c r="S23" s="748"/>
      <c r="T23" s="391" t="s">
        <v>594</v>
      </c>
      <c r="U23" s="752">
        <f>IFERROR(VLOOKUP(T23,source_honoraires!$C$10:$V$351,source_honoraires!$F$8,FALSE),0)</f>
        <v>0</v>
      </c>
      <c r="V23" s="751"/>
      <c r="W23" s="751"/>
      <c r="X23" s="387">
        <f>IFERROR(VLOOKUP(T23,source_honoraires!$C$10:$V$351,source_honoraires!$E$8,FALSE),0)</f>
        <v>0</v>
      </c>
      <c r="Y23" s="747">
        <f>IFERROR(VLOOKUP(T23,source_honoraires!$C$10:$V$351,source_honoraires!$T$8,FALSE),0)</f>
        <v>0</v>
      </c>
      <c r="Z23" s="747"/>
      <c r="AA23" s="747"/>
      <c r="AB23" s="747">
        <f>IFERROR(VLOOKUP(T23,source_honoraires!$C$10:$V$351,source_honoraires!$V$8,FALSE),0)</f>
        <v>0</v>
      </c>
      <c r="AC23" s="748"/>
      <c r="AD23" s="143"/>
    </row>
    <row r="24" spans="1:30" s="37" customFormat="1" ht="27" customHeight="1" x14ac:dyDescent="0.15">
      <c r="A24" s="391" t="s">
        <v>575</v>
      </c>
      <c r="B24" s="801">
        <f>+IFERROR(VLOOKUP(A24,source_honoraires!$C$10:$V$351,source_honoraires!$F$8,FALSE),0)</f>
        <v>0</v>
      </c>
      <c r="C24" s="802"/>
      <c r="D24" s="802"/>
      <c r="E24" s="802"/>
      <c r="F24" s="803"/>
      <c r="G24" s="804">
        <f>+IFERROR(VLOOKUP(A24,source_honoraires!$C$10:$V$351,source_honoraires!$E$8,FALSE),0)</f>
        <v>0</v>
      </c>
      <c r="H24" s="804"/>
      <c r="I24" s="804"/>
      <c r="J24" s="747">
        <f>+IFERROR(VLOOKUP(A24,source_honoraires!$C$10:$V$351,source_honoraires!$T$8,FALSE),0)</f>
        <v>0</v>
      </c>
      <c r="K24" s="747"/>
      <c r="L24" s="747"/>
      <c r="M24" s="747"/>
      <c r="N24" s="747"/>
      <c r="O24" s="747">
        <f>+IFERROR(VLOOKUP(A24,source_honoraires!$C$10:$V$351,source_honoraires!$V$8,FALSE),0)</f>
        <v>0</v>
      </c>
      <c r="P24" s="747"/>
      <c r="Q24" s="747"/>
      <c r="R24" s="747"/>
      <c r="S24" s="748"/>
      <c r="T24" s="391" t="s">
        <v>595</v>
      </c>
      <c r="U24" s="752">
        <f>IFERROR(VLOOKUP(T24,source_honoraires!$C$10:$V$351,source_honoraires!$F$8,FALSE),0)</f>
        <v>0</v>
      </c>
      <c r="V24" s="751"/>
      <c r="W24" s="751"/>
      <c r="X24" s="387">
        <f>IFERROR(VLOOKUP(T24,source_honoraires!$C$10:$V$351,source_honoraires!$E$8,FALSE),0)</f>
        <v>0</v>
      </c>
      <c r="Y24" s="747">
        <f>IFERROR(VLOOKUP(T24,source_honoraires!$C$10:$V$351,source_honoraires!$T$8,FALSE),0)</f>
        <v>0</v>
      </c>
      <c r="Z24" s="747"/>
      <c r="AA24" s="747"/>
      <c r="AB24" s="747">
        <f>IFERROR(VLOOKUP(T24,source_honoraires!$C$10:$V$351,source_honoraires!$V$8,FALSE),0)</f>
        <v>0</v>
      </c>
      <c r="AC24" s="748"/>
      <c r="AD24" s="143"/>
    </row>
    <row r="25" spans="1:30" s="37" customFormat="1" ht="27" customHeight="1" x14ac:dyDescent="0.15">
      <c r="A25" s="391" t="s">
        <v>576</v>
      </c>
      <c r="B25" s="801">
        <f>+IFERROR(VLOOKUP(A25,source_honoraires!$C$10:$V$351,source_honoraires!$F$8,FALSE),0)</f>
        <v>0</v>
      </c>
      <c r="C25" s="802"/>
      <c r="D25" s="802"/>
      <c r="E25" s="802"/>
      <c r="F25" s="803"/>
      <c r="G25" s="804">
        <f>+IFERROR(VLOOKUP(A25,source_honoraires!$C$10:$V$351,source_honoraires!$E$8,FALSE),0)</f>
        <v>0</v>
      </c>
      <c r="H25" s="804"/>
      <c r="I25" s="804"/>
      <c r="J25" s="747">
        <f>+IFERROR(VLOOKUP(A25,source_honoraires!$C$10:$V$351,source_honoraires!$T$8,FALSE),0)</f>
        <v>0</v>
      </c>
      <c r="K25" s="747"/>
      <c r="L25" s="747"/>
      <c r="M25" s="747"/>
      <c r="N25" s="747"/>
      <c r="O25" s="747">
        <f>+IFERROR(VLOOKUP(A25,source_honoraires!$C$10:$V$351,source_honoraires!$V$8,FALSE),0)</f>
        <v>0</v>
      </c>
      <c r="P25" s="747"/>
      <c r="Q25" s="747"/>
      <c r="R25" s="747"/>
      <c r="S25" s="748"/>
      <c r="T25" s="391" t="s">
        <v>596</v>
      </c>
      <c r="U25" s="752">
        <f>IFERROR(VLOOKUP(T25,source_honoraires!$C$10:$V$351,source_honoraires!$F$8,FALSE),0)</f>
        <v>0</v>
      </c>
      <c r="V25" s="751"/>
      <c r="W25" s="751"/>
      <c r="X25" s="387">
        <f>IFERROR(VLOOKUP(T25,source_honoraires!$C$10:$V$351,source_honoraires!$E$8,FALSE),0)</f>
        <v>0</v>
      </c>
      <c r="Y25" s="747">
        <f>IFERROR(VLOOKUP(T25,source_honoraires!$C$10:$V$351,source_honoraires!$T$8,FALSE),0)</f>
        <v>0</v>
      </c>
      <c r="Z25" s="747"/>
      <c r="AA25" s="747"/>
      <c r="AB25" s="747">
        <f>IFERROR(VLOOKUP(T25,source_honoraires!$C$10:$V$351,source_honoraires!$V$8,FALSE),0)</f>
        <v>0</v>
      </c>
      <c r="AC25" s="748"/>
      <c r="AD25" s="143"/>
    </row>
    <row r="26" spans="1:30" s="37" customFormat="1" ht="27" customHeight="1" x14ac:dyDescent="0.15">
      <c r="A26" s="391" t="s">
        <v>577</v>
      </c>
      <c r="B26" s="801">
        <f>+IFERROR(VLOOKUP(A26,source_honoraires!$C$10:$V$351,source_honoraires!$F$8,FALSE),0)</f>
        <v>0</v>
      </c>
      <c r="C26" s="802"/>
      <c r="D26" s="802"/>
      <c r="E26" s="802"/>
      <c r="F26" s="803"/>
      <c r="G26" s="804">
        <f>+IFERROR(VLOOKUP(A26,source_honoraires!$C$10:$V$351,source_honoraires!$E$8,FALSE),0)</f>
        <v>0</v>
      </c>
      <c r="H26" s="804"/>
      <c r="I26" s="804"/>
      <c r="J26" s="747">
        <f>+IFERROR(VLOOKUP(A26,source_honoraires!$C$10:$V$351,source_honoraires!$T$8,FALSE),0)</f>
        <v>0</v>
      </c>
      <c r="K26" s="747"/>
      <c r="L26" s="747"/>
      <c r="M26" s="747"/>
      <c r="N26" s="747"/>
      <c r="O26" s="747">
        <f>+IFERROR(VLOOKUP(A26,source_honoraires!$C$10:$V$351,source_honoraires!$V$8,FALSE),0)</f>
        <v>0</v>
      </c>
      <c r="P26" s="747"/>
      <c r="Q26" s="747"/>
      <c r="R26" s="747"/>
      <c r="S26" s="748"/>
      <c r="T26" s="391" t="s">
        <v>597</v>
      </c>
      <c r="U26" s="752">
        <f>IFERROR(VLOOKUP(T26,source_honoraires!$C$10:$V$351,source_honoraires!$F$8,FALSE),0)</f>
        <v>0</v>
      </c>
      <c r="V26" s="751"/>
      <c r="W26" s="751"/>
      <c r="X26" s="387">
        <f>IFERROR(VLOOKUP(T26,source_honoraires!$C$10:$V$351,source_honoraires!$E$8,FALSE),0)</f>
        <v>0</v>
      </c>
      <c r="Y26" s="747">
        <f>IFERROR(VLOOKUP(T26,source_honoraires!$C$10:$V$351,source_honoraires!$T$8,FALSE),0)</f>
        <v>0</v>
      </c>
      <c r="Z26" s="747"/>
      <c r="AA26" s="747"/>
      <c r="AB26" s="747">
        <f>IFERROR(VLOOKUP(T26,source_honoraires!$C$10:$V$351,source_honoraires!$V$8,FALSE),0)</f>
        <v>0</v>
      </c>
      <c r="AC26" s="748"/>
      <c r="AD26" s="143"/>
    </row>
    <row r="27" spans="1:30" s="37" customFormat="1" ht="27" customHeight="1" x14ac:dyDescent="0.15">
      <c r="A27" s="391" t="s">
        <v>578</v>
      </c>
      <c r="B27" s="801">
        <f>+IFERROR(VLOOKUP(A27,source_honoraires!$C$10:$V$351,source_honoraires!$F$8,FALSE),0)</f>
        <v>0</v>
      </c>
      <c r="C27" s="802"/>
      <c r="D27" s="802"/>
      <c r="E27" s="802"/>
      <c r="F27" s="803"/>
      <c r="G27" s="804">
        <f>+IFERROR(VLOOKUP(A27,source_honoraires!$C$10:$V$351,source_honoraires!$E$8,FALSE),0)</f>
        <v>0</v>
      </c>
      <c r="H27" s="804"/>
      <c r="I27" s="804"/>
      <c r="J27" s="747">
        <f>+IFERROR(VLOOKUP(A27,source_honoraires!$C$10:$V$351,source_honoraires!$T$8,FALSE),0)</f>
        <v>0</v>
      </c>
      <c r="K27" s="747"/>
      <c r="L27" s="747"/>
      <c r="M27" s="747"/>
      <c r="N27" s="747"/>
      <c r="O27" s="747">
        <f>+IFERROR(VLOOKUP(A27,source_honoraires!$C$10:$V$351,source_honoraires!$V$8,FALSE),0)</f>
        <v>0</v>
      </c>
      <c r="P27" s="747"/>
      <c r="Q27" s="747"/>
      <c r="R27" s="747"/>
      <c r="S27" s="748"/>
      <c r="T27" s="391" t="s">
        <v>598</v>
      </c>
      <c r="U27" s="752">
        <f>IFERROR(VLOOKUP(T27,source_honoraires!$C$10:$V$351,source_honoraires!$F$8,FALSE),0)</f>
        <v>0</v>
      </c>
      <c r="V27" s="751"/>
      <c r="W27" s="751"/>
      <c r="X27" s="387">
        <f>IFERROR(VLOOKUP(T27,source_honoraires!$C$10:$V$351,source_honoraires!$E$8,FALSE),0)</f>
        <v>0</v>
      </c>
      <c r="Y27" s="747">
        <f>IFERROR(VLOOKUP(T27,source_honoraires!$C$10:$V$351,source_honoraires!$T$8,FALSE),0)</f>
        <v>0</v>
      </c>
      <c r="Z27" s="747"/>
      <c r="AA27" s="747"/>
      <c r="AB27" s="747">
        <f>IFERROR(VLOOKUP(T27,source_honoraires!$C$10:$V$351,source_honoraires!$V$8,FALSE),0)</f>
        <v>0</v>
      </c>
      <c r="AC27" s="748"/>
      <c r="AD27" s="143"/>
    </row>
    <row r="28" spans="1:30" s="37" customFormat="1" ht="27" customHeight="1" x14ac:dyDescent="0.15">
      <c r="A28" s="391" t="s">
        <v>579</v>
      </c>
      <c r="B28" s="801">
        <f>+IFERROR(VLOOKUP(A28,source_honoraires!$C$10:$V$351,source_honoraires!$F$8,FALSE),0)</f>
        <v>0</v>
      </c>
      <c r="C28" s="802"/>
      <c r="D28" s="802"/>
      <c r="E28" s="802"/>
      <c r="F28" s="803"/>
      <c r="G28" s="804">
        <f>+IFERROR(VLOOKUP(A28,source_honoraires!$C$10:$V$351,source_honoraires!$E$8,FALSE),0)</f>
        <v>0</v>
      </c>
      <c r="H28" s="804"/>
      <c r="I28" s="804"/>
      <c r="J28" s="747">
        <f>+IFERROR(VLOOKUP(A28,source_honoraires!$C$10:$V$351,source_honoraires!$T$8,FALSE),0)</f>
        <v>0</v>
      </c>
      <c r="K28" s="747"/>
      <c r="L28" s="747"/>
      <c r="M28" s="747"/>
      <c r="N28" s="747"/>
      <c r="O28" s="747">
        <f>+IFERROR(VLOOKUP(A28,source_honoraires!$C$10:$V$351,source_honoraires!$V$8,FALSE),0)</f>
        <v>0</v>
      </c>
      <c r="P28" s="747"/>
      <c r="Q28" s="747"/>
      <c r="R28" s="747"/>
      <c r="S28" s="748"/>
      <c r="T28" s="391" t="s">
        <v>599</v>
      </c>
      <c r="U28" s="752">
        <f>IFERROR(VLOOKUP(T28,source_honoraires!$C$10:$V$351,source_honoraires!$F$8,FALSE),0)</f>
        <v>0</v>
      </c>
      <c r="V28" s="751"/>
      <c r="W28" s="751"/>
      <c r="X28" s="387">
        <f>IFERROR(VLOOKUP(T28,source_honoraires!$C$10:$V$351,source_honoraires!$E$8,FALSE),0)</f>
        <v>0</v>
      </c>
      <c r="Y28" s="747">
        <f>IFERROR(VLOOKUP(T28,source_honoraires!$C$10:$V$351,source_honoraires!$T$8,FALSE),0)</f>
        <v>0</v>
      </c>
      <c r="Z28" s="747"/>
      <c r="AA28" s="747"/>
      <c r="AB28" s="747">
        <f>IFERROR(VLOOKUP(T28,source_honoraires!$C$10:$V$351,source_honoraires!$V$8,FALSE),0)</f>
        <v>0</v>
      </c>
      <c r="AC28" s="748"/>
      <c r="AD28" s="143"/>
    </row>
    <row r="29" spans="1:30" s="37" customFormat="1" ht="27" customHeight="1" x14ac:dyDescent="0.15">
      <c r="A29" s="391" t="s">
        <v>580</v>
      </c>
      <c r="B29" s="801">
        <f>+IFERROR(VLOOKUP(A29,source_honoraires!$C$10:$V$351,source_honoraires!$F$8,FALSE),0)</f>
        <v>0</v>
      </c>
      <c r="C29" s="802"/>
      <c r="D29" s="802"/>
      <c r="E29" s="802"/>
      <c r="F29" s="803"/>
      <c r="G29" s="804">
        <f>+IFERROR(VLOOKUP(A29,source_honoraires!$C$10:$V$351,source_honoraires!$E$8,FALSE),0)</f>
        <v>0</v>
      </c>
      <c r="H29" s="804"/>
      <c r="I29" s="804"/>
      <c r="J29" s="747">
        <f>+IFERROR(VLOOKUP(A29,source_honoraires!$C$10:$V$351,source_honoraires!$T$8,FALSE),0)</f>
        <v>0</v>
      </c>
      <c r="K29" s="747"/>
      <c r="L29" s="747"/>
      <c r="M29" s="747"/>
      <c r="N29" s="747"/>
      <c r="O29" s="747">
        <f>+IFERROR(VLOOKUP(A29,source_honoraires!$C$10:$V$351,source_honoraires!$V$8,FALSE),0)</f>
        <v>0</v>
      </c>
      <c r="P29" s="747"/>
      <c r="Q29" s="747"/>
      <c r="R29" s="747"/>
      <c r="S29" s="748"/>
      <c r="T29" s="391" t="s">
        <v>600</v>
      </c>
      <c r="U29" s="752">
        <f>IFERROR(VLOOKUP(T29,source_honoraires!$C$10:$V$351,source_honoraires!$F$8,FALSE),0)</f>
        <v>0</v>
      </c>
      <c r="V29" s="751"/>
      <c r="W29" s="751"/>
      <c r="X29" s="387">
        <f>IFERROR(VLOOKUP(T29,source_honoraires!$C$10:$V$351,source_honoraires!$E$8,FALSE),0)</f>
        <v>0</v>
      </c>
      <c r="Y29" s="747">
        <f>IFERROR(VLOOKUP(T29,source_honoraires!$C$10:$V$351,source_honoraires!$T$8,FALSE),0)</f>
        <v>0</v>
      </c>
      <c r="Z29" s="747"/>
      <c r="AA29" s="747"/>
      <c r="AB29" s="747">
        <f>IFERROR(VLOOKUP(T29,source_honoraires!$C$10:$V$351,source_honoraires!$V$8,FALSE),0)</f>
        <v>0</v>
      </c>
      <c r="AC29" s="748"/>
      <c r="AD29" s="143"/>
    </row>
    <row r="30" spans="1:30" s="37" customFormat="1" ht="27" customHeight="1" x14ac:dyDescent="0.15">
      <c r="A30" s="391" t="s">
        <v>581</v>
      </c>
      <c r="B30" s="801">
        <f>+IFERROR(VLOOKUP(A30,source_honoraires!$C$10:$V$351,source_honoraires!$F$8,FALSE),0)</f>
        <v>0</v>
      </c>
      <c r="C30" s="802"/>
      <c r="D30" s="802"/>
      <c r="E30" s="802"/>
      <c r="F30" s="803"/>
      <c r="G30" s="804">
        <f>+IFERROR(VLOOKUP(A30,source_honoraires!$C$10:$V$351,source_honoraires!$E$8,FALSE),0)</f>
        <v>0</v>
      </c>
      <c r="H30" s="804"/>
      <c r="I30" s="804"/>
      <c r="J30" s="747">
        <f>+IFERROR(VLOOKUP(A30,source_honoraires!$C$10:$V$351,source_honoraires!$T$8,FALSE),0)</f>
        <v>0</v>
      </c>
      <c r="K30" s="747"/>
      <c r="L30" s="747"/>
      <c r="M30" s="747"/>
      <c r="N30" s="747"/>
      <c r="O30" s="747">
        <f>+IFERROR(VLOOKUP(A30,source_honoraires!$C$10:$V$351,source_honoraires!$V$8,FALSE),0)</f>
        <v>0</v>
      </c>
      <c r="P30" s="747"/>
      <c r="Q30" s="747"/>
      <c r="R30" s="747"/>
      <c r="S30" s="748"/>
      <c r="T30" s="391" t="s">
        <v>601</v>
      </c>
      <c r="U30" s="752">
        <f>IFERROR(VLOOKUP(T30,source_honoraires!$C$10:$V$351,source_honoraires!$F$8,FALSE),0)</f>
        <v>0</v>
      </c>
      <c r="V30" s="751"/>
      <c r="W30" s="751"/>
      <c r="X30" s="387">
        <f>IFERROR(VLOOKUP(T30,source_honoraires!$C$10:$V$351,source_honoraires!$E$8,FALSE),0)</f>
        <v>0</v>
      </c>
      <c r="Y30" s="747">
        <f>IFERROR(VLOOKUP(T30,source_honoraires!$C$10:$V$351,source_honoraires!$T$8,FALSE),0)</f>
        <v>0</v>
      </c>
      <c r="Z30" s="747"/>
      <c r="AA30" s="747"/>
      <c r="AB30" s="747">
        <f>IFERROR(VLOOKUP(T30,source_honoraires!$C$10:$V$351,source_honoraires!$V$8,FALSE),0)</f>
        <v>0</v>
      </c>
      <c r="AC30" s="748"/>
      <c r="AD30" s="143"/>
    </row>
    <row r="31" spans="1:30" s="37" customFormat="1" ht="27" customHeight="1" x14ac:dyDescent="0.15">
      <c r="A31" s="391" t="s">
        <v>582</v>
      </c>
      <c r="B31" s="801">
        <f>+IFERROR(VLOOKUP(A31,source_honoraires!$C$10:$V$351,source_honoraires!$F$8,FALSE),0)</f>
        <v>0</v>
      </c>
      <c r="C31" s="802"/>
      <c r="D31" s="802"/>
      <c r="E31" s="802"/>
      <c r="F31" s="803"/>
      <c r="G31" s="804">
        <f>+IFERROR(VLOOKUP(A31,source_honoraires!$C$10:$V$351,source_honoraires!$E$8,FALSE),0)</f>
        <v>0</v>
      </c>
      <c r="H31" s="804"/>
      <c r="I31" s="804"/>
      <c r="J31" s="747">
        <f>+IFERROR(VLOOKUP(A31,source_honoraires!$C$10:$V$351,source_honoraires!$T$8,FALSE),0)</f>
        <v>0</v>
      </c>
      <c r="K31" s="747"/>
      <c r="L31" s="747"/>
      <c r="M31" s="747"/>
      <c r="N31" s="747"/>
      <c r="O31" s="747">
        <f>+IFERROR(VLOOKUP(A31,source_honoraires!$C$10:$V$351,source_honoraires!$V$8,FALSE),0)</f>
        <v>0</v>
      </c>
      <c r="P31" s="747"/>
      <c r="Q31" s="747"/>
      <c r="R31" s="747"/>
      <c r="S31" s="748"/>
      <c r="T31" s="391" t="s">
        <v>602</v>
      </c>
      <c r="U31" s="752">
        <f>IFERROR(VLOOKUP(T31,source_honoraires!$C$10:$V$351,source_honoraires!$F$8,FALSE),0)</f>
        <v>0</v>
      </c>
      <c r="V31" s="751"/>
      <c r="W31" s="751"/>
      <c r="X31" s="387">
        <f>IFERROR(VLOOKUP(T31,source_honoraires!$C$10:$V$351,source_honoraires!$E$8,FALSE),0)</f>
        <v>0</v>
      </c>
      <c r="Y31" s="747">
        <f>IFERROR(VLOOKUP(T31,source_honoraires!$C$10:$V$351,source_honoraires!$T$8,FALSE),0)</f>
        <v>0</v>
      </c>
      <c r="Z31" s="747"/>
      <c r="AA31" s="747"/>
      <c r="AB31" s="747">
        <f>IFERROR(VLOOKUP(T31,source_honoraires!$C$10:$V$351,source_honoraires!$V$8,FALSE),0)</f>
        <v>0</v>
      </c>
      <c r="AC31" s="748"/>
      <c r="AD31" s="143"/>
    </row>
    <row r="32" spans="1:30" s="37" customFormat="1" ht="27" customHeight="1" x14ac:dyDescent="0.15">
      <c r="A32" s="391" t="s">
        <v>583</v>
      </c>
      <c r="B32" s="801">
        <f>+IFERROR(VLOOKUP(A32,source_honoraires!$C$10:$V$351,source_honoraires!$F$8,FALSE),0)</f>
        <v>0</v>
      </c>
      <c r="C32" s="802"/>
      <c r="D32" s="802"/>
      <c r="E32" s="802"/>
      <c r="F32" s="803"/>
      <c r="G32" s="804">
        <f>+IFERROR(VLOOKUP(A32,source_honoraires!$C$10:$V$351,source_honoraires!$E$8,FALSE),0)</f>
        <v>0</v>
      </c>
      <c r="H32" s="804"/>
      <c r="I32" s="804"/>
      <c r="J32" s="747">
        <f>+IFERROR(VLOOKUP(A32,source_honoraires!$C$10:$V$351,source_honoraires!$T$8,FALSE),0)</f>
        <v>0</v>
      </c>
      <c r="K32" s="747"/>
      <c r="L32" s="747"/>
      <c r="M32" s="747"/>
      <c r="N32" s="747"/>
      <c r="O32" s="747">
        <f>+IFERROR(VLOOKUP(A32,source_honoraires!$C$10:$V$351,source_honoraires!$V$8,FALSE),0)</f>
        <v>0</v>
      </c>
      <c r="P32" s="747"/>
      <c r="Q32" s="747"/>
      <c r="R32" s="747"/>
      <c r="S32" s="748"/>
      <c r="T32" s="391" t="s">
        <v>603</v>
      </c>
      <c r="U32" s="752">
        <f>IFERROR(VLOOKUP(T32,source_honoraires!$C$10:$V$351,source_honoraires!$F$8,FALSE),0)</f>
        <v>0</v>
      </c>
      <c r="V32" s="751"/>
      <c r="W32" s="751"/>
      <c r="X32" s="387">
        <f>IFERROR(VLOOKUP(T32,source_honoraires!$C$10:$V$351,source_honoraires!$E$8,FALSE),0)</f>
        <v>0</v>
      </c>
      <c r="Y32" s="747">
        <f>IFERROR(VLOOKUP(T32,source_honoraires!$C$10:$V$351,source_honoraires!$T$8,FALSE),0)</f>
        <v>0</v>
      </c>
      <c r="Z32" s="747"/>
      <c r="AA32" s="747"/>
      <c r="AB32" s="747">
        <f>IFERROR(VLOOKUP(T32,source_honoraires!$C$10:$V$351,source_honoraires!$V$8,FALSE),0)</f>
        <v>0</v>
      </c>
      <c r="AC32" s="748"/>
      <c r="AD32" s="143"/>
    </row>
    <row r="33" spans="1:30" s="37" customFormat="1" ht="27" customHeight="1" x14ac:dyDescent="0.15">
      <c r="A33" s="391" t="s">
        <v>584</v>
      </c>
      <c r="B33" s="801">
        <f>+IFERROR(VLOOKUP(A33,source_honoraires!$C$10:$V$351,source_honoraires!$F$8,FALSE),0)</f>
        <v>0</v>
      </c>
      <c r="C33" s="802"/>
      <c r="D33" s="802"/>
      <c r="E33" s="802"/>
      <c r="F33" s="803"/>
      <c r="G33" s="804">
        <f>+IFERROR(VLOOKUP(A33,source_honoraires!$C$10:$V$351,source_honoraires!$E$8,FALSE),0)</f>
        <v>0</v>
      </c>
      <c r="H33" s="804"/>
      <c r="I33" s="804"/>
      <c r="J33" s="747">
        <f>+IFERROR(VLOOKUP(A33,source_honoraires!$C$10:$V$351,source_honoraires!$T$8,FALSE),0)</f>
        <v>0</v>
      </c>
      <c r="K33" s="747"/>
      <c r="L33" s="747"/>
      <c r="M33" s="747"/>
      <c r="N33" s="747"/>
      <c r="O33" s="747">
        <f>+IFERROR(VLOOKUP(A33,source_honoraires!$C$10:$V$351,source_honoraires!$V$8,FALSE),0)</f>
        <v>0</v>
      </c>
      <c r="P33" s="747"/>
      <c r="Q33" s="747"/>
      <c r="R33" s="747"/>
      <c r="S33" s="748"/>
      <c r="T33" s="391" t="s">
        <v>604</v>
      </c>
      <c r="U33" s="752">
        <f>IFERROR(VLOOKUP(T33,source_honoraires!$C$10:$V$351,source_honoraires!$F$8,FALSE),0)</f>
        <v>0</v>
      </c>
      <c r="V33" s="751"/>
      <c r="W33" s="751"/>
      <c r="X33" s="387">
        <f>IFERROR(VLOOKUP(T33,source_honoraires!$C$10:$V$351,source_honoraires!$E$8,FALSE),0)</f>
        <v>0</v>
      </c>
      <c r="Y33" s="747">
        <f>IFERROR(VLOOKUP(T33,source_honoraires!$C$10:$V$351,source_honoraires!$T$8,FALSE),0)</f>
        <v>0</v>
      </c>
      <c r="Z33" s="747"/>
      <c r="AA33" s="747"/>
      <c r="AB33" s="747">
        <f>IFERROR(VLOOKUP(T33,source_honoraires!$C$10:$V$351,source_honoraires!$V$8,FALSE),0)</f>
        <v>0</v>
      </c>
      <c r="AC33" s="748"/>
      <c r="AD33" s="143"/>
    </row>
    <row r="34" spans="1:30" s="37" customFormat="1" ht="27" customHeight="1" x14ac:dyDescent="0.15">
      <c r="A34" s="391" t="s">
        <v>585</v>
      </c>
      <c r="B34" s="801">
        <f>+IFERROR(VLOOKUP(A34,source_honoraires!$C$10:$V$351,source_honoraires!$F$8,FALSE),0)</f>
        <v>0</v>
      </c>
      <c r="C34" s="802"/>
      <c r="D34" s="802"/>
      <c r="E34" s="802"/>
      <c r="F34" s="803"/>
      <c r="G34" s="804">
        <f>+IFERROR(VLOOKUP(A34,source_honoraires!$C$10:$V$351,source_honoraires!$E$8,FALSE),0)</f>
        <v>0</v>
      </c>
      <c r="H34" s="804"/>
      <c r="I34" s="804"/>
      <c r="J34" s="747">
        <f>+IFERROR(VLOOKUP(A34,source_honoraires!$C$10:$V$351,source_honoraires!$T$8,FALSE),0)</f>
        <v>0</v>
      </c>
      <c r="K34" s="747"/>
      <c r="L34" s="747"/>
      <c r="M34" s="747"/>
      <c r="N34" s="747"/>
      <c r="O34" s="747">
        <f>+IFERROR(VLOOKUP(A34,source_honoraires!$C$10:$V$351,source_honoraires!$V$8,FALSE),0)</f>
        <v>0</v>
      </c>
      <c r="P34" s="747"/>
      <c r="Q34" s="747"/>
      <c r="R34" s="747"/>
      <c r="S34" s="748"/>
      <c r="T34" s="391" t="s">
        <v>605</v>
      </c>
      <c r="U34" s="752">
        <f>IFERROR(VLOOKUP(T34,source_honoraires!$C$10:$V$351,source_honoraires!$F$8,FALSE),0)</f>
        <v>0</v>
      </c>
      <c r="V34" s="751"/>
      <c r="W34" s="751"/>
      <c r="X34" s="387">
        <f>IFERROR(VLOOKUP(T34,source_honoraires!$C$10:$V$351,source_honoraires!$E$8,FALSE),0)</f>
        <v>0</v>
      </c>
      <c r="Y34" s="747">
        <f>IFERROR(VLOOKUP(T34,source_honoraires!$C$10:$V$351,source_honoraires!$T$8,FALSE),0)</f>
        <v>0</v>
      </c>
      <c r="Z34" s="747"/>
      <c r="AA34" s="747"/>
      <c r="AB34" s="747">
        <f>IFERROR(VLOOKUP(T34,source_honoraires!$C$10:$V$351,source_honoraires!$V$8,FALSE),0)</f>
        <v>0</v>
      </c>
      <c r="AC34" s="748"/>
      <c r="AD34" s="143"/>
    </row>
    <row r="35" spans="1:30" s="37" customFormat="1" ht="27" customHeight="1" x14ac:dyDescent="0.15">
      <c r="A35" s="391" t="s">
        <v>586</v>
      </c>
      <c r="B35" s="801">
        <f>+IFERROR(VLOOKUP(A35,source_honoraires!$C$10:$V$351,source_honoraires!$F$8,FALSE),0)</f>
        <v>0</v>
      </c>
      <c r="C35" s="802"/>
      <c r="D35" s="802"/>
      <c r="E35" s="802"/>
      <c r="F35" s="803"/>
      <c r="G35" s="804">
        <f>+IFERROR(VLOOKUP(A35,source_honoraires!$C$10:$V$351,source_honoraires!$E$8,FALSE),0)</f>
        <v>0</v>
      </c>
      <c r="H35" s="804"/>
      <c r="I35" s="804"/>
      <c r="J35" s="747">
        <f>+IFERROR(VLOOKUP(A35,source_honoraires!$C$10:$V$351,source_honoraires!$T$8,FALSE),0)</f>
        <v>0</v>
      </c>
      <c r="K35" s="747"/>
      <c r="L35" s="747"/>
      <c r="M35" s="747"/>
      <c r="N35" s="747"/>
      <c r="O35" s="747">
        <f>+IFERROR(VLOOKUP(A35,source_honoraires!$C$10:$V$351,source_honoraires!$V$8,FALSE),0)</f>
        <v>0</v>
      </c>
      <c r="P35" s="747"/>
      <c r="Q35" s="747"/>
      <c r="R35" s="747"/>
      <c r="S35" s="748"/>
      <c r="T35" s="391" t="s">
        <v>606</v>
      </c>
      <c r="U35" s="752"/>
      <c r="V35" s="751"/>
      <c r="W35" s="751"/>
      <c r="X35" s="387"/>
      <c r="Y35" s="747">
        <f>IFERROR(VLOOKUP(T35,source_honoraires!$C$10:$V$351,source_honoraires!$T$8,FALSE),0)</f>
        <v>0</v>
      </c>
      <c r="Z35" s="747"/>
      <c r="AA35" s="747"/>
      <c r="AB35" s="747">
        <f>IFERROR(VLOOKUP(T35,source_honoraires!$C$10:$V$351,source_honoraires!$V$8,FALSE),0)</f>
        <v>0</v>
      </c>
      <c r="AC35" s="748"/>
      <c r="AD35" s="143"/>
    </row>
    <row r="36" spans="1:30" s="141" customFormat="1" ht="28.5" customHeight="1" thickBot="1" x14ac:dyDescent="0.2">
      <c r="B36" s="807" t="s">
        <v>214</v>
      </c>
      <c r="C36" s="808"/>
      <c r="D36" s="808"/>
      <c r="E36" s="808"/>
      <c r="F36" s="808"/>
      <c r="G36" s="808"/>
      <c r="H36" s="808"/>
      <c r="I36" s="809"/>
      <c r="J36" s="805">
        <f>SUM(J16:N35)</f>
        <v>0</v>
      </c>
      <c r="K36" s="805"/>
      <c r="L36" s="805"/>
      <c r="M36" s="805"/>
      <c r="N36" s="805"/>
      <c r="O36" s="805">
        <f>SUM(O16:S35)</f>
        <v>0</v>
      </c>
      <c r="P36" s="805"/>
      <c r="Q36" s="805"/>
      <c r="R36" s="805"/>
      <c r="S36" s="806"/>
      <c r="U36" s="810" t="s">
        <v>214</v>
      </c>
      <c r="V36" s="811"/>
      <c r="W36" s="811"/>
      <c r="X36" s="812"/>
      <c r="Y36" s="805">
        <f>SUM(Y16:AA35)</f>
        <v>0</v>
      </c>
      <c r="Z36" s="805"/>
      <c r="AA36" s="805"/>
      <c r="AB36" s="805">
        <f>SUM(AB16:AC35)</f>
        <v>0</v>
      </c>
      <c r="AC36" s="806"/>
    </row>
    <row r="37" spans="1:30" s="11" customFormat="1" ht="16.5" customHeight="1" x14ac:dyDescent="0.15"/>
    <row r="38" spans="1:30" s="15" customFormat="1" ht="16" x14ac:dyDescent="0.2">
      <c r="C38" s="139"/>
      <c r="G38" s="31"/>
      <c r="H38" s="31"/>
      <c r="I38" s="31"/>
      <c r="J38" s="31"/>
    </row>
    <row r="39" spans="1:30" ht="16" x14ac:dyDescent="0.2">
      <c r="C39" s="140"/>
      <c r="AA39" s="15"/>
      <c r="AB39" s="15"/>
      <c r="AC39" s="15"/>
      <c r="AD39" s="15"/>
    </row>
  </sheetData>
  <mergeCells count="165">
    <mergeCell ref="AB35:AC35"/>
    <mergeCell ref="B36:I36"/>
    <mergeCell ref="J36:N36"/>
    <mergeCell ref="O36:S36"/>
    <mergeCell ref="U36:X36"/>
    <mergeCell ref="Y36:AA36"/>
    <mergeCell ref="AB36:AC36"/>
    <mergeCell ref="B35:F35"/>
    <mergeCell ref="G35:I35"/>
    <mergeCell ref="J35:N35"/>
    <mergeCell ref="O35:S35"/>
    <mergeCell ref="U35:W35"/>
    <mergeCell ref="Y35:AA35"/>
    <mergeCell ref="AB33:AC33"/>
    <mergeCell ref="B34:F34"/>
    <mergeCell ref="G34:I34"/>
    <mergeCell ref="J34:N34"/>
    <mergeCell ref="O34:S34"/>
    <mergeCell ref="U34:W34"/>
    <mergeCell ref="Y34:AA34"/>
    <mergeCell ref="AB34:AC34"/>
    <mergeCell ref="B33:F33"/>
    <mergeCell ref="G33:I33"/>
    <mergeCell ref="J33:N33"/>
    <mergeCell ref="O33:S33"/>
    <mergeCell ref="U33:W33"/>
    <mergeCell ref="Y33:AA33"/>
    <mergeCell ref="AB31:AC31"/>
    <mergeCell ref="B32:F32"/>
    <mergeCell ref="G32:I32"/>
    <mergeCell ref="J32:N32"/>
    <mergeCell ref="O32:S32"/>
    <mergeCell ref="U32:W32"/>
    <mergeCell ref="Y32:AA32"/>
    <mergeCell ref="AB32:AC32"/>
    <mergeCell ref="B31:F31"/>
    <mergeCell ref="G31:I31"/>
    <mergeCell ref="J31:N31"/>
    <mergeCell ref="O31:S31"/>
    <mergeCell ref="U31:W31"/>
    <mergeCell ref="Y31:AA31"/>
    <mergeCell ref="AB29:AC29"/>
    <mergeCell ref="B30:F30"/>
    <mergeCell ref="G30:I30"/>
    <mergeCell ref="J30:N30"/>
    <mergeCell ref="O30:S30"/>
    <mergeCell ref="U30:W30"/>
    <mergeCell ref="Y30:AA30"/>
    <mergeCell ref="AB30:AC30"/>
    <mergeCell ref="B29:F29"/>
    <mergeCell ref="G29:I29"/>
    <mergeCell ref="J29:N29"/>
    <mergeCell ref="O29:S29"/>
    <mergeCell ref="U29:W29"/>
    <mergeCell ref="Y29:AA29"/>
    <mergeCell ref="AB27:AC27"/>
    <mergeCell ref="B28:F28"/>
    <mergeCell ref="G28:I28"/>
    <mergeCell ref="J28:N28"/>
    <mergeCell ref="O28:S28"/>
    <mergeCell ref="U28:W28"/>
    <mergeCell ref="Y28:AA28"/>
    <mergeCell ref="AB28:AC28"/>
    <mergeCell ref="B27:F27"/>
    <mergeCell ref="G27:I27"/>
    <mergeCell ref="J27:N27"/>
    <mergeCell ref="O27:S27"/>
    <mergeCell ref="U27:W27"/>
    <mergeCell ref="Y27:AA27"/>
    <mergeCell ref="AB25:AC25"/>
    <mergeCell ref="B26:F26"/>
    <mergeCell ref="G26:I26"/>
    <mergeCell ref="J26:N26"/>
    <mergeCell ref="O26:S26"/>
    <mergeCell ref="U26:W26"/>
    <mergeCell ref="Y26:AA26"/>
    <mergeCell ref="AB26:AC26"/>
    <mergeCell ref="B25:F25"/>
    <mergeCell ref="G25:I25"/>
    <mergeCell ref="J25:N25"/>
    <mergeCell ref="O25:S25"/>
    <mergeCell ref="U25:W25"/>
    <mergeCell ref="Y25:AA25"/>
    <mergeCell ref="AB23:AC23"/>
    <mergeCell ref="B24:F24"/>
    <mergeCell ref="G24:I24"/>
    <mergeCell ref="J24:N24"/>
    <mergeCell ref="O24:S24"/>
    <mergeCell ref="U24:W24"/>
    <mergeCell ref="Y24:AA24"/>
    <mergeCell ref="AB24:AC24"/>
    <mergeCell ref="B23:F23"/>
    <mergeCell ref="G23:I23"/>
    <mergeCell ref="J23:N23"/>
    <mergeCell ref="O23:S23"/>
    <mergeCell ref="U23:W23"/>
    <mergeCell ref="Y23:AA23"/>
    <mergeCell ref="AB21:AC21"/>
    <mergeCell ref="B22:F22"/>
    <mergeCell ref="G22:I22"/>
    <mergeCell ref="J22:N22"/>
    <mergeCell ref="O22:S22"/>
    <mergeCell ref="U22:W22"/>
    <mergeCell ref="Y22:AA22"/>
    <mergeCell ref="AB22:AC22"/>
    <mergeCell ref="B21:F21"/>
    <mergeCell ref="G21:I21"/>
    <mergeCell ref="J21:N21"/>
    <mergeCell ref="O21:S21"/>
    <mergeCell ref="U21:W21"/>
    <mergeCell ref="Y21:AA21"/>
    <mergeCell ref="AB19:AC19"/>
    <mergeCell ref="B20:F20"/>
    <mergeCell ref="G20:I20"/>
    <mergeCell ref="J20:N20"/>
    <mergeCell ref="O20:S20"/>
    <mergeCell ref="U20:W20"/>
    <mergeCell ref="Y20:AA20"/>
    <mergeCell ref="AB20:AC20"/>
    <mergeCell ref="B19:F19"/>
    <mergeCell ref="G19:I19"/>
    <mergeCell ref="J19:N19"/>
    <mergeCell ref="O19:S19"/>
    <mergeCell ref="U19:W19"/>
    <mergeCell ref="Y19:AA19"/>
    <mergeCell ref="AB17:AC17"/>
    <mergeCell ref="B18:F18"/>
    <mergeCell ref="G18:I18"/>
    <mergeCell ref="J18:N18"/>
    <mergeCell ref="O18:S18"/>
    <mergeCell ref="U18:W18"/>
    <mergeCell ref="Y18:AA18"/>
    <mergeCell ref="AB18:AC18"/>
    <mergeCell ref="B17:F17"/>
    <mergeCell ref="G17:I17"/>
    <mergeCell ref="J17:N17"/>
    <mergeCell ref="O17:S17"/>
    <mergeCell ref="U17:W17"/>
    <mergeCell ref="Y17:AA17"/>
    <mergeCell ref="AB15:AC15"/>
    <mergeCell ref="B16:F16"/>
    <mergeCell ref="G16:I16"/>
    <mergeCell ref="J16:N16"/>
    <mergeCell ref="O16:S16"/>
    <mergeCell ref="U16:W16"/>
    <mergeCell ref="Y16:AA16"/>
    <mergeCell ref="AB16:AC16"/>
    <mergeCell ref="B15:F15"/>
    <mergeCell ref="G15:I15"/>
    <mergeCell ref="J15:N15"/>
    <mergeCell ref="O15:S15"/>
    <mergeCell ref="U15:W15"/>
    <mergeCell ref="Y15:AA15"/>
    <mergeCell ref="C7:I7"/>
    <mergeCell ref="W11:X11"/>
    <mergeCell ref="B14:F14"/>
    <mergeCell ref="G14:I14"/>
    <mergeCell ref="J14:N14"/>
    <mergeCell ref="O14:S14"/>
    <mergeCell ref="B1:K1"/>
    <mergeCell ref="B2:K2"/>
    <mergeCell ref="B3:K3"/>
    <mergeCell ref="B4:K4"/>
    <mergeCell ref="B5:K5"/>
    <mergeCell ref="B6:K6"/>
  </mergeCells>
  <conditionalFormatting sqref="AL7">
    <cfRule type="cellIs" dxfId="0" priority="1" operator="notEqual">
      <formula>"Ok"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59" orientation="landscape" r:id="rId1"/>
  <headerFooter>
    <oddHeader>&amp;R&amp;"Geneva,Gras"&amp;14ID26</oddHeader>
    <oddFooter>&amp;R
Mis au format Excel par : www.impots-et-taxes.com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K73"/>
  <sheetViews>
    <sheetView showGridLines="0" showZeros="0" workbookViewId="0">
      <selection activeCell="AA42" sqref="AA42"/>
    </sheetView>
  </sheetViews>
  <sheetFormatPr baseColWidth="10" defaultColWidth="3.6640625" defaultRowHeight="14" x14ac:dyDescent="0.15"/>
  <cols>
    <col min="1" max="1" width="0.6640625" style="2" customWidth="1"/>
    <col min="2" max="2" width="3.6640625" style="2" bestFit="1" customWidth="1"/>
    <col min="3" max="6" width="3.6640625" style="2"/>
    <col min="7" max="7" width="5.1640625" style="2" bestFit="1" customWidth="1"/>
    <col min="8" max="9" width="3.6640625" style="2"/>
    <col min="10" max="11" width="2.83203125" style="2" customWidth="1"/>
    <col min="12" max="12" width="4.5" style="2" customWidth="1"/>
    <col min="13" max="20" width="2.6640625" style="2" customWidth="1"/>
    <col min="21" max="21" width="0.5" style="2" customWidth="1"/>
    <col min="22" max="22" width="0.83203125" style="2" customWidth="1"/>
    <col min="23" max="29" width="3.1640625" style="2" customWidth="1"/>
    <col min="30" max="30" width="1.1640625" style="2" customWidth="1"/>
    <col min="31" max="34" width="3.1640625" style="2" customWidth="1"/>
    <col min="35" max="44" width="2.6640625" style="2" customWidth="1"/>
    <col min="45" max="45" width="0.6640625" style="2" customWidth="1"/>
    <col min="46" max="56" width="3.6640625" style="2"/>
    <col min="57" max="57" width="13.33203125" style="2" customWidth="1"/>
    <col min="58" max="58" width="17.5" style="2" bestFit="1" customWidth="1"/>
    <col min="59" max="59" width="13" style="349" customWidth="1"/>
    <col min="60" max="62" width="3.6640625" style="2" customWidth="1"/>
    <col min="63" max="63" width="28.1640625" style="349" customWidth="1"/>
    <col min="64" max="16384" width="3.6640625" style="2"/>
  </cols>
  <sheetData>
    <row r="1" spans="1:63" ht="16" x14ac:dyDescent="0.15">
      <c r="A1" s="523" t="s">
        <v>28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"/>
      <c r="O1" s="52"/>
      <c r="P1" s="52"/>
      <c r="AM1" s="53"/>
    </row>
    <row r="2" spans="1:63" s="53" customFormat="1" ht="15" thickBot="1" x14ac:dyDescent="0.2">
      <c r="A2" s="522" t="s">
        <v>104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3"/>
      <c r="O2" s="3"/>
      <c r="P2" s="3"/>
      <c r="U2" s="522" t="s">
        <v>106</v>
      </c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BG2" s="350"/>
      <c r="BK2" s="350"/>
    </row>
    <row r="3" spans="1:63" s="53" customFormat="1" ht="13.5" customHeight="1" x14ac:dyDescent="0.15">
      <c r="A3" s="522" t="s">
        <v>159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3"/>
      <c r="O3" s="3"/>
      <c r="P3" s="3"/>
      <c r="U3" s="522" t="s">
        <v>107</v>
      </c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BE3" s="518" t="s">
        <v>181</v>
      </c>
      <c r="BF3" s="520" t="s">
        <v>182</v>
      </c>
      <c r="BG3" s="516" t="s">
        <v>290</v>
      </c>
      <c r="BK3" s="354" t="str">
        <f>paramètres!E6</f>
        <v>00</v>
      </c>
    </row>
    <row r="4" spans="1:63" ht="15" x14ac:dyDescent="0.15">
      <c r="A4" s="522" t="s">
        <v>105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"/>
      <c r="O4" s="52"/>
      <c r="P4" s="52"/>
      <c r="U4" s="522" t="s">
        <v>108</v>
      </c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BE4" s="519"/>
      <c r="BF4" s="521"/>
      <c r="BG4" s="517"/>
      <c r="BK4" s="354" t="str">
        <f>paramètres!E7</f>
        <v/>
      </c>
    </row>
    <row r="5" spans="1:63" ht="15" thickBot="1" x14ac:dyDescent="0.2">
      <c r="A5" s="522" t="s">
        <v>33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3"/>
      <c r="O5" s="3"/>
      <c r="P5" s="3"/>
      <c r="BE5" s="366"/>
      <c r="BF5" s="365"/>
      <c r="BG5" s="351" t="str">
        <f>BE5&amp;BF5</f>
        <v/>
      </c>
    </row>
    <row r="6" spans="1:63" x14ac:dyDescent="0.15">
      <c r="A6" s="524" t="s">
        <v>109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3"/>
      <c r="O6" s="3"/>
      <c r="P6" s="3"/>
      <c r="V6" s="4" t="s">
        <v>112</v>
      </c>
      <c r="W6" s="4"/>
      <c r="X6" s="4"/>
      <c r="Y6" s="4"/>
      <c r="Z6" s="525">
        <f>paramètres!B20</f>
        <v>0</v>
      </c>
      <c r="AA6" s="525"/>
      <c r="AB6" s="4" t="s">
        <v>111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63" x14ac:dyDescent="0.15">
      <c r="A7" s="524" t="s">
        <v>110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3"/>
      <c r="O7" s="3"/>
      <c r="P7" s="3"/>
    </row>
    <row r="8" spans="1:63" ht="19.5" customHeight="1" x14ac:dyDescent="0.15"/>
    <row r="9" spans="1:63" ht="3" customHeight="1" x14ac:dyDescent="0.1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  <c r="V9" s="5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6"/>
    </row>
    <row r="10" spans="1:63" x14ac:dyDescent="0.15">
      <c r="A10" s="57"/>
      <c r="B10" s="425" t="s">
        <v>113</v>
      </c>
      <c r="C10" s="426"/>
      <c r="D10" s="425"/>
      <c r="E10" s="425"/>
      <c r="F10" s="425"/>
      <c r="G10" s="425"/>
      <c r="H10" s="425"/>
      <c r="I10" s="425"/>
      <c r="J10" s="425"/>
      <c r="K10" s="425"/>
      <c r="L10" s="425" t="s">
        <v>20</v>
      </c>
      <c r="M10" s="427" t="str">
        <f>LEFT(BE5,1)</f>
        <v/>
      </c>
      <c r="N10" s="428" t="str">
        <f>MID(BE5,2,1)</f>
        <v/>
      </c>
      <c r="O10" s="428" t="str">
        <f>MID(BE5,3,1)</f>
        <v/>
      </c>
      <c r="P10" s="428" t="str">
        <f>MID(BE5,4,1)</f>
        <v/>
      </c>
      <c r="Q10" s="428" t="str">
        <f>MID(BE5,5,1)</f>
        <v/>
      </c>
      <c r="R10" s="429" t="str">
        <f>MID(BE5,6,1)</f>
        <v/>
      </c>
      <c r="S10" s="430"/>
      <c r="T10" s="431" t="str">
        <f>+MID(BE5,7,1)</f>
        <v/>
      </c>
      <c r="U10" s="59"/>
      <c r="V10" s="57"/>
      <c r="W10" s="58" t="s">
        <v>118</v>
      </c>
      <c r="X10" s="58"/>
      <c r="Y10" s="58"/>
      <c r="Z10" s="58"/>
      <c r="AA10" s="58"/>
      <c r="AB10" s="58"/>
      <c r="AC10" s="58"/>
      <c r="AD10" s="58"/>
      <c r="AE10" s="58" t="s">
        <v>20</v>
      </c>
      <c r="AF10" s="58"/>
      <c r="AG10" s="58"/>
      <c r="AH10" s="58"/>
      <c r="AI10" s="92"/>
      <c r="AJ10" s="93"/>
      <c r="AK10" s="93"/>
      <c r="AL10" s="93"/>
      <c r="AM10" s="93"/>
      <c r="AN10" s="94"/>
      <c r="AO10" s="65"/>
      <c r="AP10" s="93"/>
      <c r="AQ10" s="65"/>
      <c r="AR10" s="65"/>
      <c r="AS10" s="63"/>
    </row>
    <row r="11" spans="1:63" ht="2.25" customHeight="1" x14ac:dyDescent="0.15">
      <c r="A11" s="57"/>
      <c r="B11" s="425"/>
      <c r="C11" s="426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59"/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9"/>
    </row>
    <row r="12" spans="1:63" x14ac:dyDescent="0.15">
      <c r="A12" s="57"/>
      <c r="B12" s="425" t="s">
        <v>114</v>
      </c>
      <c r="C12" s="426"/>
      <c r="D12" s="425"/>
      <c r="E12" s="425"/>
      <c r="F12" s="425"/>
      <c r="G12" s="432" t="str">
        <f>IFERROR(IF(BK3&lt;&gt;BK4,"Fichier verrouillé",VLOOKUP($BG$5,source_salaires!$B$10:$AK$405,source_salaires!$E$9,FALSE)),0)&amp;" "&amp;IFERROR(IF(BK3&lt;&gt;BK4,"Fichier verrouillé",VLOOKUP($BG$5,source_salaires!$B$10:$AK$405,source_salaires!$F$9,FALSE)),0)</f>
        <v>Fichier verrouillé Fichier verrouillé</v>
      </c>
      <c r="H12" s="426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59"/>
      <c r="V12" s="57"/>
      <c r="W12" s="58" t="s">
        <v>122</v>
      </c>
      <c r="X12" s="58"/>
      <c r="Y12" s="58"/>
      <c r="Z12" s="58"/>
      <c r="AA12" s="58"/>
      <c r="AB12" s="58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9"/>
    </row>
    <row r="13" spans="1:63" ht="2.25" customHeight="1" x14ac:dyDescent="0.15">
      <c r="A13" s="57"/>
      <c r="B13" s="425"/>
      <c r="C13" s="426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59"/>
      <c r="V13" s="57"/>
      <c r="W13" s="58"/>
      <c r="X13" s="58"/>
      <c r="Y13" s="58"/>
      <c r="Z13" s="58"/>
      <c r="AA13" s="58"/>
      <c r="AB13" s="58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59"/>
    </row>
    <row r="14" spans="1:63" x14ac:dyDescent="0.15">
      <c r="A14" s="57"/>
      <c r="B14" s="425" t="s">
        <v>21</v>
      </c>
      <c r="C14" s="426"/>
      <c r="D14" s="425"/>
      <c r="E14" s="425"/>
      <c r="F14" s="425"/>
      <c r="G14" s="425"/>
      <c r="H14" s="527" t="str">
        <f>IFERROR(IF(BK3&lt;&gt;BK4,"Fichier verrouillé",VLOOKUP($BG$5,source_salaires!$B$10:$AK$405,source_salaires!$G$9,FALSE)),0)</f>
        <v>Fichier verrouillé</v>
      </c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9"/>
      <c r="V14" s="57"/>
      <c r="W14" s="58" t="s">
        <v>121</v>
      </c>
      <c r="X14" s="58"/>
      <c r="Y14" s="58"/>
      <c r="Z14" s="58"/>
      <c r="AA14" s="58"/>
      <c r="AB14" s="58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9"/>
    </row>
    <row r="15" spans="1:63" ht="2.25" customHeight="1" x14ac:dyDescent="0.15">
      <c r="A15" s="57"/>
      <c r="B15" s="425"/>
      <c r="C15" s="426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59"/>
      <c r="V15" s="57"/>
      <c r="W15" s="58"/>
      <c r="X15" s="58"/>
      <c r="Y15" s="58"/>
      <c r="Z15" s="58"/>
      <c r="AA15" s="58"/>
      <c r="AB15" s="58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59"/>
    </row>
    <row r="16" spans="1:63" x14ac:dyDescent="0.15">
      <c r="A16" s="57"/>
      <c r="B16" s="425" t="s">
        <v>8</v>
      </c>
      <c r="C16" s="426"/>
      <c r="D16" s="527">
        <f>+IFERROR(IF(BJ3&lt;&gt;BJ4,"Fichier verrouillé",VLOOKUP($BF$5,source_honoraires!$E$10:$V$158,source_honoraires!$K$6,FALSE)),0)</f>
        <v>0</v>
      </c>
      <c r="E16" s="527"/>
      <c r="F16" s="527"/>
      <c r="G16" s="527"/>
      <c r="H16" s="425" t="s">
        <v>18</v>
      </c>
      <c r="I16" s="527">
        <f>IFERROR(IF(BJ3&lt;&gt;BJ4,"Fichier verrouillé",VLOOKUP($BF$5,source_honoraires!$E$10:$V$158,source_honoraires!$L$6,FALSE)),0)</f>
        <v>0</v>
      </c>
      <c r="J16" s="527"/>
      <c r="K16" s="433"/>
      <c r="L16" s="425" t="s">
        <v>15</v>
      </c>
      <c r="M16" s="425"/>
      <c r="N16" s="527">
        <f>IFERROR(IF(BJ3&lt;&gt;BJ4,"Fichier verrouillé",VLOOKUP($BF$5,source_honoraires!$E$10:$V$158,source_honoraires!$M$6,FALSE)),0)</f>
        <v>0</v>
      </c>
      <c r="O16" s="527"/>
      <c r="P16" s="527"/>
      <c r="Q16" s="527"/>
      <c r="R16" s="527"/>
      <c r="S16" s="527"/>
      <c r="T16" s="527"/>
      <c r="U16" s="59"/>
      <c r="V16" s="57"/>
      <c r="W16" s="58" t="s">
        <v>120</v>
      </c>
      <c r="X16" s="58"/>
      <c r="Y16" s="58"/>
      <c r="Z16" s="58"/>
      <c r="AA16" s="58"/>
      <c r="AB16" s="58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9"/>
    </row>
    <row r="17" spans="1:63" ht="2.25" customHeight="1" x14ac:dyDescent="0.15">
      <c r="A17" s="57"/>
      <c r="B17" s="425"/>
      <c r="C17" s="426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59"/>
      <c r="V17" s="57"/>
      <c r="W17" s="58"/>
      <c r="X17" s="58"/>
      <c r="Y17" s="58"/>
      <c r="Z17" s="58"/>
      <c r="AA17" s="58"/>
      <c r="AB17" s="58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59"/>
    </row>
    <row r="18" spans="1:63" x14ac:dyDescent="0.15">
      <c r="A18" s="57"/>
      <c r="B18" s="425" t="s">
        <v>161</v>
      </c>
      <c r="C18" s="426"/>
      <c r="D18" s="425"/>
      <c r="E18" s="425"/>
      <c r="F18" s="425"/>
      <c r="G18" s="425"/>
      <c r="H18" s="527" t="str">
        <f>IFERROR(IF(BK3&lt;&gt;BK4,"Fichier verrouillé",VLOOKUP($BG$5,source_salaires!$B$10:$AK$405,source_salaires!$N$9,FALSE)),0)</f>
        <v>Fichier verrouillé</v>
      </c>
      <c r="I18" s="527"/>
      <c r="J18" s="527"/>
      <c r="K18" s="527"/>
      <c r="L18" s="527"/>
      <c r="M18" s="527"/>
      <c r="N18" s="425" t="s">
        <v>115</v>
      </c>
      <c r="O18" s="426"/>
      <c r="P18" s="425"/>
      <c r="Q18" s="425"/>
      <c r="R18" s="425"/>
      <c r="S18" s="528" t="str">
        <f>IFERROR(IF(BK3&lt;&gt;BK4,"Fichier verrouillé",VLOOKUP($BG$5,source_salaires!$B$10:$AK$405,source_salaires!$O$9,FALSE)),0)</f>
        <v>Fichier verrouillé</v>
      </c>
      <c r="T18" s="528"/>
      <c r="U18" s="59"/>
      <c r="V18" s="57"/>
      <c r="W18" s="58" t="s">
        <v>123</v>
      </c>
      <c r="X18" s="58"/>
      <c r="Y18" s="58"/>
      <c r="Z18" s="58"/>
      <c r="AA18" s="58"/>
      <c r="AB18" s="58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9"/>
    </row>
    <row r="19" spans="1:63" ht="2.25" customHeight="1" x14ac:dyDescent="0.15">
      <c r="A19" s="57"/>
      <c r="B19" s="425"/>
      <c r="C19" s="426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59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</row>
    <row r="20" spans="1:63" x14ac:dyDescent="0.15">
      <c r="A20" s="57"/>
      <c r="B20" s="425" t="s">
        <v>116</v>
      </c>
      <c r="C20" s="426"/>
      <c r="D20" s="425"/>
      <c r="E20" s="425"/>
      <c r="F20" s="425"/>
      <c r="G20" s="425"/>
      <c r="H20" s="425"/>
      <c r="I20" s="425" t="s">
        <v>27</v>
      </c>
      <c r="J20" s="434" t="str">
        <f>IFERROR(IF(BK3&lt;&gt;BK4,"Fichier verrouillé",VLOOKUP($BG$5,source_salaires!$B$10:$AK$405,source_salaires!$P$9,FALSE)),0)</f>
        <v>Fichier verrouillé</v>
      </c>
      <c r="K20" s="435" t="str">
        <f>IFERROR(IF(BK3&lt;&gt;BK4,"Fichier verrouillé",VLOOKUP($BG$5,source_salaires!$B$10:$AK$405,source_salaires!$Q$9,FALSE)),0)</f>
        <v>Fichier verrouillé</v>
      </c>
      <c r="L20" s="430" t="s">
        <v>117</v>
      </c>
      <c r="M20" s="434" t="str">
        <f>IFERROR(IF(BK3&lt;&gt;BK4,"Fichier verrouillé",VLOOKUP($BG$5,source_salaires!$B$10:$AK$405,source_salaires!$R$9,FALSE)),0)</f>
        <v>Fichier verrouillé</v>
      </c>
      <c r="N20" s="435" t="str">
        <f>IFERROR(IF(BK3&lt;&gt;BK4,"Fichier verrouillé",VLOOKUP($BG$5,source_salaires!$B$10:$AK$405,source_salaires!$S$9,FALSE)),0)</f>
        <v>Fichier verrouillé</v>
      </c>
      <c r="O20" s="436" t="s">
        <v>66</v>
      </c>
      <c r="P20" s="425"/>
      <c r="Q20" s="425"/>
      <c r="R20" s="425"/>
      <c r="S20" s="425"/>
      <c r="T20" s="425"/>
      <c r="U20" s="59"/>
      <c r="V20" s="57"/>
      <c r="W20" s="58" t="s">
        <v>8</v>
      </c>
      <c r="X20" s="529"/>
      <c r="Y20" s="529"/>
      <c r="Z20" s="529"/>
      <c r="AA20" s="529"/>
      <c r="AB20" s="529"/>
      <c r="AC20" s="58" t="s">
        <v>18</v>
      </c>
      <c r="AD20" s="526"/>
      <c r="AE20" s="526"/>
      <c r="AF20" s="526"/>
      <c r="AG20" s="526"/>
      <c r="AH20" s="526"/>
      <c r="AI20" s="58" t="s">
        <v>15</v>
      </c>
      <c r="AJ20" s="58"/>
      <c r="AK20" s="526"/>
      <c r="AL20" s="526"/>
      <c r="AM20" s="526"/>
      <c r="AN20" s="526"/>
      <c r="AO20" s="526"/>
      <c r="AP20" s="526"/>
      <c r="AQ20" s="526"/>
      <c r="AR20" s="526"/>
      <c r="AS20" s="59"/>
    </row>
    <row r="21" spans="1:63" ht="5.25" customHeight="1" x14ac:dyDescent="0.15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2"/>
      <c r="V21" s="60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2"/>
    </row>
    <row r="23" spans="1:63" s="53" customFormat="1" ht="15" customHeight="1" x14ac:dyDescent="0.15">
      <c r="A23" s="530" t="s">
        <v>119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64"/>
      <c r="W23" s="64"/>
      <c r="X23" s="64"/>
      <c r="Y23" s="64"/>
      <c r="Z23" s="64"/>
      <c r="AA23" s="64"/>
      <c r="AB23" s="64"/>
      <c r="AC23" s="64"/>
      <c r="AD23" s="64"/>
      <c r="AE23" s="532" t="s">
        <v>12</v>
      </c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4"/>
      <c r="BG23" s="350"/>
      <c r="BK23" s="350"/>
    </row>
    <row r="24" spans="1:63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32" t="s">
        <v>22</v>
      </c>
      <c r="AF24" s="533"/>
      <c r="AG24" s="533"/>
      <c r="AH24" s="533"/>
      <c r="AI24" s="533"/>
      <c r="AJ24" s="533"/>
      <c r="AK24" s="534"/>
      <c r="AL24" s="532" t="s">
        <v>23</v>
      </c>
      <c r="AM24" s="533"/>
      <c r="AN24" s="533"/>
      <c r="AO24" s="533"/>
      <c r="AP24" s="533"/>
      <c r="AQ24" s="533"/>
      <c r="AR24" s="533"/>
      <c r="AS24" s="534"/>
    </row>
    <row r="25" spans="1:63" ht="20.25" customHeight="1" x14ac:dyDescent="0.15">
      <c r="A25" s="57"/>
      <c r="B25" s="70" t="s">
        <v>124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35" t="str">
        <f>IFERROR(IF(BK3&lt;&gt;BK4,"Fichier verrouillé",VLOOKUP($BG$5,source_salaires!$B$10:$AK$405,source_salaires!$T$9,FALSE)),0)</f>
        <v>Fichier verrouillé</v>
      </c>
      <c r="AF25" s="535"/>
      <c r="AG25" s="535"/>
      <c r="AH25" s="535"/>
      <c r="AI25" s="535"/>
      <c r="AJ25" s="535"/>
      <c r="AK25" s="535"/>
      <c r="AL25" s="535" t="str">
        <f>IFERROR(IF(BK3&lt;&gt;BK4,"Fichier verrouillé",VLOOKUP($BG$5,source_salaires!$B$10:$AK$405,source_salaires!$Z$9,FALSE)),0)</f>
        <v>Fichier verrouillé</v>
      </c>
      <c r="AM25" s="535"/>
      <c r="AN25" s="535"/>
      <c r="AO25" s="535"/>
      <c r="AP25" s="535"/>
      <c r="AQ25" s="535"/>
      <c r="AR25" s="535"/>
      <c r="AS25" s="535"/>
    </row>
    <row r="26" spans="1:63" ht="15" x14ac:dyDescent="0.15">
      <c r="A26" s="57"/>
      <c r="B26" s="70" t="s">
        <v>125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</row>
    <row r="27" spans="1:63" x14ac:dyDescent="0.15">
      <c r="A27" s="57"/>
      <c r="B27" s="71" t="s">
        <v>126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36"/>
      <c r="AF27" s="537"/>
      <c r="AG27" s="537"/>
      <c r="AH27" s="537"/>
      <c r="AI27" s="537"/>
      <c r="AJ27" s="537"/>
      <c r="AK27" s="538"/>
      <c r="AL27" s="536"/>
      <c r="AM27" s="537"/>
      <c r="AN27" s="537"/>
      <c r="AO27" s="537"/>
      <c r="AP27" s="537"/>
      <c r="AQ27" s="537"/>
      <c r="AR27" s="537"/>
      <c r="AS27" s="538"/>
    </row>
    <row r="28" spans="1:63" x14ac:dyDescent="0.15">
      <c r="A28" s="57"/>
      <c r="B28" s="71" t="s">
        <v>127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39"/>
      <c r="AF28" s="540"/>
      <c r="AG28" s="540"/>
      <c r="AH28" s="540"/>
      <c r="AI28" s="540"/>
      <c r="AJ28" s="540"/>
      <c r="AK28" s="541"/>
      <c r="AL28" s="539"/>
      <c r="AM28" s="540"/>
      <c r="AN28" s="540"/>
      <c r="AO28" s="540"/>
      <c r="AP28" s="540"/>
      <c r="AQ28" s="540"/>
      <c r="AR28" s="540"/>
      <c r="AS28" s="541"/>
    </row>
    <row r="29" spans="1:63" x14ac:dyDescent="0.15">
      <c r="A29" s="57"/>
      <c r="B29" s="71" t="s">
        <v>142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39"/>
      <c r="AF29" s="540"/>
      <c r="AG29" s="540"/>
      <c r="AH29" s="540"/>
      <c r="AI29" s="540"/>
      <c r="AJ29" s="540"/>
      <c r="AK29" s="541"/>
      <c r="AL29" s="539"/>
      <c r="AM29" s="540"/>
      <c r="AN29" s="540"/>
      <c r="AO29" s="540"/>
      <c r="AP29" s="540"/>
      <c r="AQ29" s="540"/>
      <c r="AR29" s="540"/>
      <c r="AS29" s="541"/>
    </row>
    <row r="30" spans="1:63" ht="7.5" customHeight="1" x14ac:dyDescent="0.15">
      <c r="A30" s="57"/>
      <c r="B30" s="58"/>
      <c r="C30" s="7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42"/>
      <c r="AF30" s="543"/>
      <c r="AG30" s="543"/>
      <c r="AH30" s="543"/>
      <c r="AI30" s="543"/>
      <c r="AJ30" s="543"/>
      <c r="AK30" s="544"/>
      <c r="AL30" s="542"/>
      <c r="AM30" s="543"/>
      <c r="AN30" s="543"/>
      <c r="AO30" s="543"/>
      <c r="AP30" s="543"/>
      <c r="AQ30" s="543"/>
      <c r="AR30" s="543"/>
      <c r="AS30" s="544"/>
    </row>
    <row r="31" spans="1:63" s="51" customFormat="1" ht="15" x14ac:dyDescent="0.15">
      <c r="A31" s="72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110" t="s">
        <v>179</v>
      </c>
      <c r="Q31" s="111" t="str">
        <f>RIGHT(Z6,2)</f>
        <v>0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BG31" s="352"/>
      <c r="BK31" s="352"/>
    </row>
    <row r="32" spans="1:63" s="52" customFormat="1" ht="15" x14ac:dyDescent="0.1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 t="s">
        <v>136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546">
        <f>SUM(AE25:AK31)</f>
        <v>0</v>
      </c>
      <c r="AF32" s="546"/>
      <c r="AG32" s="546"/>
      <c r="AH32" s="546"/>
      <c r="AI32" s="546"/>
      <c r="AJ32" s="546"/>
      <c r="AK32" s="546"/>
      <c r="AL32" s="546">
        <f>SUM(AL25:AS31)</f>
        <v>0</v>
      </c>
      <c r="AM32" s="546"/>
      <c r="AN32" s="546"/>
      <c r="AO32" s="546"/>
      <c r="AP32" s="546"/>
      <c r="AQ32" s="546"/>
      <c r="AR32" s="546"/>
      <c r="AS32" s="546"/>
      <c r="BG32" s="353"/>
      <c r="BK32" s="353"/>
    </row>
    <row r="33" spans="1:63" s="51" customFormat="1" ht="15" x14ac:dyDescent="0.15">
      <c r="A33" s="72"/>
      <c r="B33" s="70"/>
      <c r="C33" s="70"/>
      <c r="D33" s="70" t="s">
        <v>132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BG33" s="352"/>
      <c r="BK33" s="352"/>
    </row>
    <row r="34" spans="1:63" s="51" customFormat="1" ht="15" x14ac:dyDescent="0.15">
      <c r="A34" s="72"/>
      <c r="B34" s="70"/>
      <c r="C34" s="70"/>
      <c r="D34" s="70"/>
      <c r="E34" s="70"/>
      <c r="F34" s="70"/>
      <c r="G34" s="70"/>
      <c r="H34" s="66" t="s">
        <v>128</v>
      </c>
      <c r="I34" s="70" t="s">
        <v>16</v>
      </c>
      <c r="J34" s="70"/>
      <c r="K34" s="70"/>
      <c r="L34" s="70"/>
      <c r="M34" s="70"/>
      <c r="N34" s="70"/>
      <c r="O34" s="70"/>
      <c r="P34" s="70"/>
      <c r="Q34" s="70"/>
      <c r="R34" s="549">
        <v>0.06</v>
      </c>
      <c r="S34" s="549"/>
      <c r="T34" s="70" t="s">
        <v>131</v>
      </c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535" t="str">
        <f>IFERROR(IF(BK3&lt;&gt;BK4,"Fichier verrouillé",VLOOKUP($BG$5,source_salaires!$B$10:$AK$405,source_salaires!$U$9,FALSE)),0)</f>
        <v>Fichier verrouillé</v>
      </c>
      <c r="AF34" s="535"/>
      <c r="AG34" s="535"/>
      <c r="AH34" s="535"/>
      <c r="AI34" s="535"/>
      <c r="AJ34" s="535"/>
      <c r="AK34" s="535"/>
      <c r="AL34" s="550"/>
      <c r="AM34" s="551"/>
      <c r="AN34" s="551"/>
      <c r="AO34" s="551"/>
      <c r="AP34" s="551"/>
      <c r="AQ34" s="551"/>
      <c r="AR34" s="551"/>
      <c r="AS34" s="552"/>
      <c r="BG34" s="352"/>
      <c r="BK34" s="352"/>
    </row>
    <row r="35" spans="1:63" s="51" customFormat="1" ht="15" x14ac:dyDescent="0.15">
      <c r="A35" s="72"/>
      <c r="B35" s="70"/>
      <c r="C35" s="70"/>
      <c r="D35" s="70"/>
      <c r="E35" s="70"/>
      <c r="F35" s="70"/>
      <c r="G35" s="70"/>
      <c r="H35" s="66" t="s">
        <v>128</v>
      </c>
      <c r="I35" s="70" t="s">
        <v>129</v>
      </c>
      <c r="J35" s="70"/>
      <c r="K35" s="70"/>
      <c r="L35" s="70"/>
      <c r="M35" s="70"/>
      <c r="N35" s="70"/>
      <c r="O35" s="70"/>
      <c r="P35" s="70"/>
      <c r="Q35" s="70"/>
      <c r="R35" s="549">
        <v>0.05</v>
      </c>
      <c r="S35" s="549"/>
      <c r="T35" s="70" t="s">
        <v>131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535" t="str">
        <f>IFERROR(IF(BK3&lt;&gt;BK4,"Fichier verrouillé",VLOOKUP($BG$5,source_salaires!$B$10:$AK$405,source_salaires!$V$9,FALSE)),0)</f>
        <v>Fichier verrouillé</v>
      </c>
      <c r="AF35" s="535"/>
      <c r="AG35" s="535"/>
      <c r="AH35" s="535"/>
      <c r="AI35" s="535"/>
      <c r="AJ35" s="535"/>
      <c r="AK35" s="535"/>
      <c r="AL35" s="553"/>
      <c r="AM35" s="547"/>
      <c r="AN35" s="547"/>
      <c r="AO35" s="547"/>
      <c r="AP35" s="547"/>
      <c r="AQ35" s="547"/>
      <c r="AR35" s="547"/>
      <c r="AS35" s="548"/>
      <c r="BG35" s="352"/>
      <c r="BK35" s="352"/>
    </row>
    <row r="36" spans="1:63" s="51" customFormat="1" ht="15" x14ac:dyDescent="0.15">
      <c r="A36" s="72"/>
      <c r="B36" s="70"/>
      <c r="C36" s="70"/>
      <c r="D36" s="70"/>
      <c r="E36" s="70"/>
      <c r="F36" s="70"/>
      <c r="G36" s="70"/>
      <c r="H36" s="66" t="s">
        <v>128</v>
      </c>
      <c r="I36" s="70" t="s">
        <v>17</v>
      </c>
      <c r="J36" s="70"/>
      <c r="K36" s="70"/>
      <c r="L36" s="70"/>
      <c r="M36" s="70"/>
      <c r="N36" s="70"/>
      <c r="O36" s="70"/>
      <c r="P36" s="70"/>
      <c r="Q36" s="70"/>
      <c r="R36" s="549">
        <v>0.05</v>
      </c>
      <c r="S36" s="549"/>
      <c r="T36" s="70" t="s">
        <v>131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535" t="str">
        <f>IFERROR(IF(BK3&lt;&gt;BK4,"Fichier verrouillé",VLOOKUP($BG$5,source_salaires!$B$10:$AK$405,source_salaires!$W$9,FALSE)),0)</f>
        <v>Fichier verrouillé</v>
      </c>
      <c r="AF36" s="535"/>
      <c r="AG36" s="535"/>
      <c r="AH36" s="535"/>
      <c r="AI36" s="535"/>
      <c r="AJ36" s="535"/>
      <c r="AK36" s="535"/>
      <c r="AL36" s="553"/>
      <c r="AM36" s="547"/>
      <c r="AN36" s="547"/>
      <c r="AO36" s="547"/>
      <c r="AP36" s="547"/>
      <c r="AQ36" s="547"/>
      <c r="AR36" s="547"/>
      <c r="AS36" s="548"/>
      <c r="BG36" s="352"/>
      <c r="BK36" s="352"/>
    </row>
    <row r="37" spans="1:63" s="51" customFormat="1" ht="15" x14ac:dyDescent="0.15">
      <c r="A37" s="72"/>
      <c r="B37" s="70"/>
      <c r="C37" s="70"/>
      <c r="D37" s="70"/>
      <c r="E37" s="70"/>
      <c r="F37" s="70"/>
      <c r="G37" s="70"/>
      <c r="H37" s="66" t="s">
        <v>128</v>
      </c>
      <c r="I37" s="70" t="s">
        <v>130</v>
      </c>
      <c r="J37" s="70"/>
      <c r="K37" s="70"/>
      <c r="L37" s="70"/>
      <c r="M37" s="70"/>
      <c r="N37" s="70"/>
      <c r="O37" s="70"/>
      <c r="P37" s="70"/>
      <c r="Q37" s="70"/>
      <c r="R37" s="549">
        <v>0.25</v>
      </c>
      <c r="S37" s="549"/>
      <c r="T37" s="70" t="s">
        <v>131</v>
      </c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535" t="str">
        <f>IFERROR(IF(BK3&lt;&gt;BK4,"Fichier verrouillé",VLOOKUP($BG$5,source_salaires!$B$10:$AK$405,source_salaires!$X$9,FALSE)),0)</f>
        <v>Fichier verrouillé</v>
      </c>
      <c r="AF37" s="535"/>
      <c r="AG37" s="535"/>
      <c r="AH37" s="535"/>
      <c r="AI37" s="535"/>
      <c r="AJ37" s="535"/>
      <c r="AK37" s="535"/>
      <c r="AL37" s="553"/>
      <c r="AM37" s="547"/>
      <c r="AN37" s="547"/>
      <c r="AO37" s="547"/>
      <c r="AP37" s="547"/>
      <c r="AQ37" s="547"/>
      <c r="AR37" s="547"/>
      <c r="AS37" s="548"/>
      <c r="BG37" s="352"/>
      <c r="BK37" s="352"/>
    </row>
    <row r="38" spans="1:63" s="51" customFormat="1" ht="15" x14ac:dyDescent="0.15">
      <c r="A38" s="72"/>
      <c r="B38" s="70"/>
      <c r="C38" s="70"/>
      <c r="D38" s="70"/>
      <c r="E38" s="70"/>
      <c r="F38" s="70"/>
      <c r="G38" s="70"/>
      <c r="H38" s="70"/>
      <c r="I38" s="58" t="s">
        <v>133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535"/>
      <c r="AF38" s="535"/>
      <c r="AG38" s="535"/>
      <c r="AH38" s="535"/>
      <c r="AI38" s="535"/>
      <c r="AJ38" s="535"/>
      <c r="AK38" s="535"/>
      <c r="AL38" s="553"/>
      <c r="AM38" s="547"/>
      <c r="AN38" s="547"/>
      <c r="AO38" s="547"/>
      <c r="AP38" s="547"/>
      <c r="AQ38" s="547"/>
      <c r="AR38" s="547"/>
      <c r="AS38" s="548"/>
      <c r="BG38" s="352"/>
      <c r="BK38" s="352"/>
    </row>
    <row r="39" spans="1:63" s="51" customFormat="1" ht="15" x14ac:dyDescent="0.15">
      <c r="A39" s="72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535"/>
      <c r="AF39" s="535"/>
      <c r="AG39" s="535"/>
      <c r="AH39" s="535"/>
      <c r="AI39" s="535"/>
      <c r="AJ39" s="535"/>
      <c r="AK39" s="535"/>
      <c r="AL39" s="553"/>
      <c r="AM39" s="547"/>
      <c r="AN39" s="547"/>
      <c r="AO39" s="547"/>
      <c r="AP39" s="547"/>
      <c r="AQ39" s="547"/>
      <c r="AR39" s="547"/>
      <c r="AS39" s="548"/>
      <c r="BG39" s="352"/>
      <c r="BK39" s="352"/>
    </row>
    <row r="40" spans="1:63" s="51" customFormat="1" ht="15" x14ac:dyDescent="0.15">
      <c r="A40" s="72"/>
      <c r="B40" s="70"/>
      <c r="C40" s="70"/>
      <c r="D40" s="70" t="s">
        <v>134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5" t="s">
        <v>135</v>
      </c>
      <c r="AE40" s="535" t="str">
        <f>IFERROR(IF(BK3&lt;&gt;BK4,"Fichier verrouillé",VLOOKUP($BG$5,source_salaires!$B$10:$AK$405,source_salaires!$Y$9,FALSE)),0)</f>
        <v>Fichier verrouillé</v>
      </c>
      <c r="AF40" s="535"/>
      <c r="AG40" s="535"/>
      <c r="AH40" s="535"/>
      <c r="AI40" s="535"/>
      <c r="AJ40" s="535"/>
      <c r="AK40" s="535"/>
      <c r="AL40" s="553"/>
      <c r="AM40" s="547"/>
      <c r="AN40" s="547"/>
      <c r="AO40" s="547"/>
      <c r="AP40" s="547"/>
      <c r="AQ40" s="547"/>
      <c r="AR40" s="547"/>
      <c r="AS40" s="548"/>
      <c r="BG40" s="352"/>
      <c r="BK40" s="352"/>
    </row>
    <row r="41" spans="1:63" s="51" customFormat="1" ht="15" x14ac:dyDescent="0.15">
      <c r="A41" s="7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8"/>
      <c r="BG41" s="352"/>
      <c r="BK41" s="352"/>
    </row>
    <row r="42" spans="1:63" s="51" customFormat="1" ht="16" thickBot="1" x14ac:dyDescent="0.2">
      <c r="A42" s="72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4" t="s">
        <v>137</v>
      </c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83"/>
      <c r="AF42" s="83"/>
      <c r="AG42" s="83"/>
      <c r="AH42" s="554">
        <f>SUM(AE32:AK40,AL32)</f>
        <v>0</v>
      </c>
      <c r="AI42" s="554"/>
      <c r="AJ42" s="554"/>
      <c r="AK42" s="554"/>
      <c r="AL42" s="554"/>
      <c r="AM42" s="554"/>
      <c r="AN42" s="554"/>
      <c r="AO42" s="554"/>
      <c r="AP42" s="83"/>
      <c r="AQ42" s="83"/>
      <c r="AR42" s="83"/>
      <c r="AS42" s="84"/>
      <c r="BG42" s="352"/>
      <c r="BK42" s="352"/>
    </row>
    <row r="43" spans="1:63" s="51" customFormat="1" ht="16" thickTop="1" x14ac:dyDescent="0.15">
      <c r="A43" s="72"/>
      <c r="B43" s="70"/>
      <c r="C43" s="70"/>
      <c r="D43" s="70" t="s">
        <v>138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83"/>
      <c r="AF43" s="83"/>
      <c r="AG43" s="83"/>
      <c r="AH43" s="555" t="str">
        <f>IFERROR(IF(BK3&lt;&gt;BK4,"Fichier verrouillé",VLOOKUP($BG$5,source_salaires!$B$10:$AK$405,source_salaires!$AB$9,FALSE)),0)</f>
        <v>Fichier verrouillé</v>
      </c>
      <c r="AI43" s="555"/>
      <c r="AJ43" s="555"/>
      <c r="AK43" s="555"/>
      <c r="AL43" s="555"/>
      <c r="AM43" s="555"/>
      <c r="AN43" s="555"/>
      <c r="AO43" s="555"/>
      <c r="AP43" s="83"/>
      <c r="AQ43" s="83"/>
      <c r="AR43" s="83"/>
      <c r="AS43" s="84"/>
      <c r="BG43" s="352"/>
      <c r="BK43" s="352"/>
    </row>
    <row r="44" spans="1:63" s="51" customFormat="1" ht="16" thickBot="1" x14ac:dyDescent="0.2">
      <c r="A44" s="72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7" t="s">
        <v>139</v>
      </c>
      <c r="AA44" s="70"/>
      <c r="AB44" s="70"/>
      <c r="AC44" s="70"/>
      <c r="AD44" s="70"/>
      <c r="AE44" s="83"/>
      <c r="AF44" s="83"/>
      <c r="AG44" s="83"/>
      <c r="AH44" s="554" t="e">
        <f>AH42-AH43</f>
        <v>#VALUE!</v>
      </c>
      <c r="AI44" s="554"/>
      <c r="AJ44" s="554"/>
      <c r="AK44" s="554"/>
      <c r="AL44" s="554"/>
      <c r="AM44" s="554"/>
      <c r="AN44" s="554"/>
      <c r="AO44" s="554"/>
      <c r="AP44" s="83"/>
      <c r="AQ44" s="83"/>
      <c r="AR44" s="83"/>
      <c r="AS44" s="84"/>
      <c r="BG44" s="352"/>
      <c r="BK44" s="352"/>
    </row>
    <row r="45" spans="1:63" s="51" customFormat="1" ht="16" thickTop="1" x14ac:dyDescent="0.15">
      <c r="A45" s="72"/>
      <c r="B45" s="70"/>
      <c r="C45" s="70"/>
      <c r="D45" s="70" t="s">
        <v>140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83"/>
      <c r="AF45" s="83"/>
      <c r="AG45" s="83"/>
      <c r="AH45" s="555" t="str">
        <f>IFERROR(IF(BK3&lt;&gt;BK4,"Fichier verrouillé",VLOOKUP($BG$5,source_salaires!$B$10:$AK$405,source_salaires!$AC$9,FALSE)),0)</f>
        <v>Fichier verrouillé</v>
      </c>
      <c r="AI45" s="555"/>
      <c r="AJ45" s="555"/>
      <c r="AK45" s="555"/>
      <c r="AL45" s="555"/>
      <c r="AM45" s="555"/>
      <c r="AN45" s="555"/>
      <c r="AO45" s="555"/>
      <c r="AP45" s="83"/>
      <c r="AQ45" s="83"/>
      <c r="AR45" s="83"/>
      <c r="AS45" s="84"/>
      <c r="BG45" s="352"/>
      <c r="BK45" s="352"/>
    </row>
    <row r="46" spans="1:63" s="51" customFormat="1" ht="8.25" customHeight="1" x14ac:dyDescent="0.15">
      <c r="A46" s="7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66"/>
      <c r="AI46" s="66"/>
      <c r="AJ46" s="66"/>
      <c r="AK46" s="66"/>
      <c r="AL46" s="66"/>
      <c r="AM46" s="66"/>
      <c r="AN46" s="66"/>
      <c r="AO46" s="66"/>
      <c r="AP46" s="70"/>
      <c r="AQ46" s="70"/>
      <c r="AR46" s="70"/>
      <c r="AS46" s="76"/>
      <c r="BG46" s="352"/>
      <c r="BK46" s="352"/>
    </row>
    <row r="47" spans="1:63" s="51" customFormat="1" ht="15" x14ac:dyDescent="0.15">
      <c r="A47" s="67"/>
      <c r="B47" s="78" t="s">
        <v>141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9"/>
      <c r="BG47" s="352"/>
      <c r="BK47" s="352"/>
    </row>
    <row r="48" spans="1:63" s="51" customFormat="1" ht="15" x14ac:dyDescent="0.15">
      <c r="BG48" s="352"/>
      <c r="BK48" s="352"/>
    </row>
    <row r="49" spans="1:63" s="51" customFormat="1" ht="36.75" customHeight="1" x14ac:dyDescent="0.15">
      <c r="A49" s="556" t="s">
        <v>145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8"/>
      <c r="AE49" s="559" t="s">
        <v>144</v>
      </c>
      <c r="AF49" s="560"/>
      <c r="AG49" s="560"/>
      <c r="AH49" s="560"/>
      <c r="AI49" s="560"/>
      <c r="AJ49" s="560"/>
      <c r="AK49" s="561"/>
      <c r="AL49" s="559" t="s">
        <v>143</v>
      </c>
      <c r="AM49" s="560"/>
      <c r="AN49" s="560"/>
      <c r="AO49" s="560"/>
      <c r="AP49" s="560"/>
      <c r="AQ49" s="560"/>
      <c r="AR49" s="560"/>
      <c r="AS49" s="561"/>
      <c r="BG49" s="352"/>
      <c r="BK49" s="352"/>
    </row>
    <row r="50" spans="1:63" x14ac:dyDescent="0.15">
      <c r="A50" s="578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80"/>
      <c r="AE50" s="569" t="s">
        <v>206</v>
      </c>
      <c r="AF50" s="570"/>
      <c r="AG50" s="570"/>
      <c r="AH50" s="570"/>
      <c r="AI50" s="570"/>
      <c r="AJ50" s="570"/>
      <c r="AK50" s="571"/>
      <c r="AL50" s="572" t="str">
        <f>IFERROR(IF(BK3&lt;&gt;BK4,"Fichier verrouillé",VLOOKUP($BG$5,source_salaires!$B$10:$AK$405,source_salaires!$AG$9,FALSE)),0)</f>
        <v>Fichier verrouillé</v>
      </c>
      <c r="AM50" s="573"/>
      <c r="AN50" s="573"/>
      <c r="AO50" s="573"/>
      <c r="AP50" s="573"/>
      <c r="AQ50" s="573"/>
      <c r="AR50" s="573"/>
      <c r="AS50" s="574"/>
    </row>
    <row r="51" spans="1:63" x14ac:dyDescent="0.15">
      <c r="A51" s="581"/>
      <c r="B51" s="582"/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3"/>
      <c r="AE51" s="569" t="s">
        <v>207</v>
      </c>
      <c r="AF51" s="570"/>
      <c r="AG51" s="570"/>
      <c r="AH51" s="570"/>
      <c r="AI51" s="570"/>
      <c r="AJ51" s="570"/>
      <c r="AK51" s="571"/>
      <c r="AL51" s="575" t="str">
        <f>IFERROR(IF(BK3&lt;&gt;BK4,"Fichier verrouillé",VLOOKUP($BG$5,source_salaires!$B$10:$AK$405,source_salaires!$AH$9,FALSE)),0)</f>
        <v>Fichier verrouillé</v>
      </c>
      <c r="AM51" s="576"/>
      <c r="AN51" s="576"/>
      <c r="AO51" s="576"/>
      <c r="AP51" s="576"/>
      <c r="AQ51" s="576"/>
      <c r="AR51" s="576"/>
      <c r="AS51" s="577"/>
    </row>
    <row r="52" spans="1:63" x14ac:dyDescent="0.15">
      <c r="A52" s="581"/>
      <c r="B52" s="582"/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  <c r="AA52" s="582"/>
      <c r="AB52" s="582"/>
      <c r="AC52" s="582"/>
      <c r="AD52" s="583"/>
      <c r="AE52" s="569" t="s">
        <v>209</v>
      </c>
      <c r="AF52" s="570"/>
      <c r="AG52" s="570"/>
      <c r="AH52" s="570"/>
      <c r="AI52" s="570"/>
      <c r="AJ52" s="570"/>
      <c r="AK52" s="571"/>
      <c r="AL52" s="575" t="str">
        <f>IFERROR(IF(BK3&lt;&gt;BK4,"Fichier verrouillé",VLOOKUP($BG$5,source_salaires!$B$10:$AK$405,source_salaires!$AI$9,FALSE)),0)</f>
        <v>Fichier verrouillé</v>
      </c>
      <c r="AM52" s="576"/>
      <c r="AN52" s="576"/>
      <c r="AO52" s="576"/>
      <c r="AP52" s="576"/>
      <c r="AQ52" s="576"/>
      <c r="AR52" s="576"/>
      <c r="AS52" s="577"/>
    </row>
    <row r="53" spans="1:63" x14ac:dyDescent="0.15">
      <c r="A53" s="581"/>
      <c r="B53" s="582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3"/>
      <c r="AE53" s="445" t="s">
        <v>208</v>
      </c>
      <c r="AF53" s="446"/>
      <c r="AG53" s="446"/>
      <c r="AH53" s="446"/>
      <c r="AI53" s="446"/>
      <c r="AJ53" s="446"/>
      <c r="AK53" s="447"/>
      <c r="AL53" s="575" t="str">
        <f>IFERROR(IF(BK3&lt;&gt;BK4,"Fichier verrouillé",VLOOKUP($BG$5,source_salaires!$B$10:$AK$405,source_salaires!$AJ$9,FALSE)),0)</f>
        <v>Fichier verrouillé</v>
      </c>
      <c r="AM53" s="576"/>
      <c r="AN53" s="576"/>
      <c r="AO53" s="576"/>
      <c r="AP53" s="576"/>
      <c r="AQ53" s="576"/>
      <c r="AR53" s="576"/>
      <c r="AS53" s="577"/>
    </row>
    <row r="54" spans="1:63" ht="15" x14ac:dyDescent="0.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79" t="s">
        <v>136</v>
      </c>
      <c r="U54" s="61"/>
      <c r="V54" s="61"/>
      <c r="W54" s="61"/>
      <c r="X54" s="61"/>
      <c r="Y54" s="61"/>
      <c r="Z54" s="61"/>
      <c r="AA54" s="61"/>
      <c r="AB54" s="61"/>
      <c r="AC54" s="61"/>
      <c r="AD54" s="62"/>
      <c r="AE54" s="562"/>
      <c r="AF54" s="562"/>
      <c r="AG54" s="562"/>
      <c r="AH54" s="562"/>
      <c r="AI54" s="562"/>
      <c r="AJ54" s="562"/>
      <c r="AK54" s="563"/>
      <c r="AL54" s="564">
        <f>SUM(AL50:AS53)</f>
        <v>0</v>
      </c>
      <c r="AM54" s="565"/>
      <c r="AN54" s="565"/>
      <c r="AO54" s="565"/>
      <c r="AP54" s="565"/>
      <c r="AQ54" s="565"/>
      <c r="AR54" s="565"/>
      <c r="AS54" s="565"/>
    </row>
    <row r="55" spans="1:63" x14ac:dyDescent="0.15">
      <c r="T55" s="58"/>
      <c r="U55" s="58"/>
      <c r="V55" s="58"/>
      <c r="W55" s="58"/>
    </row>
    <row r="56" spans="1:63" ht="15" x14ac:dyDescent="0.15">
      <c r="A56" s="566" t="s">
        <v>146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8"/>
    </row>
    <row r="57" spans="1:63" ht="31.5" customHeight="1" x14ac:dyDescent="0.15">
      <c r="A57" s="80"/>
      <c r="B57" s="448" t="s">
        <v>147</v>
      </c>
      <c r="C57" s="584" t="s">
        <v>160</v>
      </c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5"/>
      <c r="AE57" s="590"/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90"/>
      <c r="AS57" s="590"/>
    </row>
    <row r="58" spans="1:63" ht="31.5" customHeight="1" x14ac:dyDescent="0.15">
      <c r="A58" s="80"/>
      <c r="B58" s="448" t="s">
        <v>148</v>
      </c>
      <c r="C58" s="584" t="s">
        <v>149</v>
      </c>
      <c r="D58" s="584"/>
      <c r="E58" s="584"/>
      <c r="F58" s="584"/>
      <c r="G58" s="584"/>
      <c r="H58" s="584"/>
      <c r="I58" s="584"/>
      <c r="J58" s="584"/>
      <c r="K58" s="584"/>
      <c r="L58" s="584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584"/>
      <c r="AD58" s="449"/>
      <c r="AE58" s="590"/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90"/>
      <c r="AS58" s="590"/>
    </row>
    <row r="59" spans="1:63" ht="31.5" customHeight="1" x14ac:dyDescent="0.15">
      <c r="A59" s="80"/>
      <c r="B59" s="448" t="s">
        <v>150</v>
      </c>
      <c r="C59" s="591" t="s">
        <v>151</v>
      </c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3"/>
      <c r="AE59" s="590"/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90"/>
      <c r="AS59" s="590"/>
    </row>
    <row r="61" spans="1:63" ht="2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6"/>
    </row>
    <row r="62" spans="1:63" x14ac:dyDescent="0.15">
      <c r="A62" s="57"/>
      <c r="B62" s="58" t="s">
        <v>152</v>
      </c>
      <c r="C62" s="58"/>
      <c r="D62" s="58"/>
      <c r="E62" s="58"/>
      <c r="F62" s="58"/>
      <c r="G62" s="58"/>
      <c r="H62" s="58"/>
      <c r="I62" s="589">
        <f>paramètres!B12</f>
        <v>0</v>
      </c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9"/>
    </row>
    <row r="63" spans="1:63" ht="2.25" customHeight="1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9"/>
    </row>
    <row r="64" spans="1:63" x14ac:dyDescent="0.15">
      <c r="A64" s="57"/>
      <c r="B64" s="58" t="s">
        <v>153</v>
      </c>
      <c r="C64" s="58"/>
      <c r="D64" s="58"/>
      <c r="E64" s="58"/>
      <c r="F64" s="58"/>
      <c r="G64" s="343" t="str">
        <f>MID(paramètres!B18,1,1)</f>
        <v/>
      </c>
      <c r="H64" s="344" t="str">
        <f>MID(paramètres!B18,2,1)</f>
        <v/>
      </c>
      <c r="I64" s="344" t="str">
        <f>MID(paramètres!B18,3,1)</f>
        <v/>
      </c>
      <c r="J64" s="344" t="str">
        <f>MID(paramètres!B18,4,1)</f>
        <v/>
      </c>
      <c r="K64" s="344" t="str">
        <f>MID(paramètres!B18,5,1)</f>
        <v/>
      </c>
      <c r="L64" s="345" t="str">
        <f>MID(paramètres!B18,6,1)</f>
        <v/>
      </c>
      <c r="M64" s="346"/>
      <c r="N64" s="344" t="str">
        <f>RIGHT(paramètres!B18,1)</f>
        <v/>
      </c>
      <c r="O64" s="58"/>
      <c r="P64" s="58"/>
      <c r="Q64" s="58"/>
      <c r="R64" s="58"/>
      <c r="S64" s="58"/>
      <c r="T64" s="58"/>
      <c r="U64" s="58"/>
      <c r="V64" s="58"/>
      <c r="W64" s="58"/>
      <c r="X64" s="58" t="s">
        <v>155</v>
      </c>
      <c r="Y64" s="58"/>
      <c r="Z64" s="58"/>
      <c r="AA64" s="589">
        <f>paramètres!B30</f>
        <v>0</v>
      </c>
      <c r="AB64" s="589"/>
      <c r="AC64" s="589"/>
      <c r="AD64" s="589"/>
      <c r="AE64" s="589"/>
      <c r="AF64" s="589"/>
      <c r="AG64" s="589"/>
      <c r="AH64" s="589"/>
      <c r="AI64" s="589"/>
      <c r="AJ64" s="58"/>
      <c r="AK64" s="58"/>
      <c r="AL64" s="58"/>
      <c r="AM64" s="58"/>
      <c r="AN64" s="58"/>
      <c r="AO64" s="58"/>
      <c r="AP64" s="58"/>
      <c r="AQ64" s="58"/>
      <c r="AR64" s="58"/>
      <c r="AS64" s="59"/>
    </row>
    <row r="65" spans="1:45" ht="2.25" customHeight="1" x14ac:dyDescent="0.1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347"/>
      <c r="AB65" s="347"/>
      <c r="AC65" s="347"/>
      <c r="AD65" s="347"/>
      <c r="AE65" s="347"/>
      <c r="AF65" s="347"/>
      <c r="AG65" s="347"/>
      <c r="AH65" s="347"/>
      <c r="AI65" s="347"/>
      <c r="AJ65" s="58"/>
      <c r="AK65" s="58"/>
      <c r="AL65" s="58"/>
      <c r="AM65" s="58"/>
      <c r="AN65" s="58"/>
      <c r="AO65" s="58"/>
      <c r="AP65" s="58"/>
      <c r="AQ65" s="58"/>
      <c r="AR65" s="58"/>
      <c r="AS65" s="59"/>
    </row>
    <row r="66" spans="1:45" x14ac:dyDescent="0.15">
      <c r="A66" s="57"/>
      <c r="B66" s="58" t="s">
        <v>157</v>
      </c>
      <c r="C66" s="58"/>
      <c r="D66" s="58"/>
      <c r="E66" s="58"/>
      <c r="F66" s="58"/>
      <c r="G66" s="588">
        <f>paramètres!B26</f>
        <v>0</v>
      </c>
      <c r="H66" s="588"/>
      <c r="I66" s="588"/>
      <c r="J66" s="346"/>
      <c r="K66" s="346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 t="s">
        <v>15</v>
      </c>
      <c r="Y66" s="58"/>
      <c r="Z66" s="58"/>
      <c r="AA66" s="589">
        <f>paramètres!B28</f>
        <v>0</v>
      </c>
      <c r="AB66" s="589"/>
      <c r="AC66" s="589"/>
      <c r="AD66" s="589"/>
      <c r="AE66" s="589"/>
      <c r="AF66" s="589"/>
      <c r="AG66" s="589"/>
      <c r="AH66" s="589"/>
      <c r="AI66" s="589"/>
      <c r="AJ66" s="58"/>
      <c r="AK66" s="58"/>
      <c r="AL66" s="58"/>
      <c r="AM66" s="58"/>
      <c r="AN66" s="58"/>
      <c r="AO66" s="58"/>
      <c r="AP66" s="58"/>
      <c r="AQ66" s="58"/>
      <c r="AR66" s="58"/>
      <c r="AS66" s="59"/>
    </row>
    <row r="67" spans="1:45" ht="2.25" customHeight="1" x14ac:dyDescent="0.15">
      <c r="A67" s="57"/>
      <c r="B67" s="58"/>
      <c r="C67" s="58"/>
      <c r="D67" s="58"/>
      <c r="E67" s="58"/>
      <c r="F67" s="58"/>
      <c r="G67" s="346"/>
      <c r="H67" s="346"/>
      <c r="I67" s="346"/>
      <c r="J67" s="346"/>
      <c r="K67" s="346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347"/>
      <c r="AB67" s="347"/>
      <c r="AC67" s="347"/>
      <c r="AD67" s="347"/>
      <c r="AE67" s="347"/>
      <c r="AF67" s="347"/>
      <c r="AG67" s="347"/>
      <c r="AH67" s="347"/>
      <c r="AI67" s="347"/>
      <c r="AJ67" s="58"/>
      <c r="AK67" s="58"/>
      <c r="AL67" s="58"/>
      <c r="AM67" s="58"/>
      <c r="AN67" s="58"/>
      <c r="AO67" s="58"/>
      <c r="AP67" s="58"/>
      <c r="AQ67" s="58"/>
      <c r="AR67" s="58"/>
      <c r="AS67" s="59"/>
    </row>
    <row r="68" spans="1:45" x14ac:dyDescent="0.15">
      <c r="A68" s="57"/>
      <c r="B68" s="58" t="s">
        <v>154</v>
      </c>
      <c r="C68" s="58"/>
      <c r="D68" s="58"/>
      <c r="E68" s="58"/>
      <c r="F68" s="58"/>
      <c r="G68" s="588">
        <f>paramètres!B32</f>
        <v>0</v>
      </c>
      <c r="H68" s="588"/>
      <c r="I68" s="588"/>
      <c r="J68" s="588"/>
      <c r="K68" s="58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 t="s">
        <v>156</v>
      </c>
      <c r="Y68" s="58"/>
      <c r="Z68" s="58"/>
      <c r="AA68" s="589">
        <f>paramètres!B34</f>
        <v>0</v>
      </c>
      <c r="AB68" s="589"/>
      <c r="AC68" s="589"/>
      <c r="AD68" s="589"/>
      <c r="AE68" s="589"/>
      <c r="AF68" s="589"/>
      <c r="AG68" s="589"/>
      <c r="AH68" s="589"/>
      <c r="AI68" s="589"/>
      <c r="AJ68" s="58"/>
      <c r="AK68" s="58"/>
      <c r="AL68" s="58"/>
      <c r="AM68" s="58"/>
      <c r="AN68" s="58"/>
      <c r="AO68" s="58"/>
      <c r="AP68" s="58"/>
      <c r="AQ68" s="58"/>
      <c r="AR68" s="58"/>
      <c r="AS68" s="59"/>
    </row>
    <row r="69" spans="1:45" ht="2.25" customHeight="1" x14ac:dyDescent="0.1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2"/>
    </row>
    <row r="70" spans="1:45" ht="2.25" customHeight="1" x14ac:dyDescent="0.15"/>
    <row r="71" spans="1:45" x14ac:dyDescent="0.15">
      <c r="V71" s="2" t="s">
        <v>174</v>
      </c>
      <c r="X71" s="586">
        <f>paramètres!B28</f>
        <v>0</v>
      </c>
      <c r="Y71" s="586"/>
      <c r="Z71" s="586"/>
      <c r="AA71" s="586"/>
      <c r="AB71" s="586"/>
      <c r="AC71" s="586"/>
      <c r="AE71" s="2" t="s">
        <v>175</v>
      </c>
      <c r="AF71" s="587" t="str">
        <f>IF(paramètres!B22&lt;&gt;"",paramètres!B22,"")</f>
        <v/>
      </c>
      <c r="AG71" s="587"/>
      <c r="AH71" s="587"/>
      <c r="AI71" s="587"/>
      <c r="AJ71" s="587"/>
      <c r="AK71" s="587"/>
    </row>
    <row r="73" spans="1:45" ht="15" x14ac:dyDescent="0.15">
      <c r="AC73" s="51" t="s">
        <v>158</v>
      </c>
    </row>
  </sheetData>
  <mergeCells count="90">
    <mergeCell ref="A6:M6"/>
    <mergeCell ref="Z6:AA6"/>
    <mergeCell ref="A1:M1"/>
    <mergeCell ref="A2:M2"/>
    <mergeCell ref="U2:AS2"/>
    <mergeCell ref="A3:M3"/>
    <mergeCell ref="U3:AS3"/>
    <mergeCell ref="BF3:BF4"/>
    <mergeCell ref="BG3:BG4"/>
    <mergeCell ref="A4:M4"/>
    <mergeCell ref="U4:AS4"/>
    <mergeCell ref="A5:M5"/>
    <mergeCell ref="BE3:BE4"/>
    <mergeCell ref="A7:M7"/>
    <mergeCell ref="AC12:AR12"/>
    <mergeCell ref="H14:T14"/>
    <mergeCell ref="AC14:AR14"/>
    <mergeCell ref="D16:G16"/>
    <mergeCell ref="I16:J16"/>
    <mergeCell ref="N16:T16"/>
    <mergeCell ref="AC16:AR16"/>
    <mergeCell ref="H18:M18"/>
    <mergeCell ref="S18:T18"/>
    <mergeCell ref="AC18:AR18"/>
    <mergeCell ref="X20:AB20"/>
    <mergeCell ref="AD20:AH20"/>
    <mergeCell ref="AK20:AR20"/>
    <mergeCell ref="A23:U23"/>
    <mergeCell ref="AE23:AS23"/>
    <mergeCell ref="AE24:AK24"/>
    <mergeCell ref="AL24:AS24"/>
    <mergeCell ref="AE25:AK26"/>
    <mergeCell ref="AL25:AS26"/>
    <mergeCell ref="AE27:AK30"/>
    <mergeCell ref="AL27:AS30"/>
    <mergeCell ref="AE31:AK31"/>
    <mergeCell ref="AL31:AS31"/>
    <mergeCell ref="AE32:AK32"/>
    <mergeCell ref="AL32:AS32"/>
    <mergeCell ref="AL41:AS41"/>
    <mergeCell ref="AE33:AK33"/>
    <mergeCell ref="AL33:AS33"/>
    <mergeCell ref="R34:S34"/>
    <mergeCell ref="AE34:AK34"/>
    <mergeCell ref="AL34:AS40"/>
    <mergeCell ref="R35:S35"/>
    <mergeCell ref="AE35:AK35"/>
    <mergeCell ref="R36:S36"/>
    <mergeCell ref="AE36:AK36"/>
    <mergeCell ref="R37:S37"/>
    <mergeCell ref="AE37:AK37"/>
    <mergeCell ref="AE38:AK38"/>
    <mergeCell ref="AE39:AK39"/>
    <mergeCell ref="AE40:AK40"/>
    <mergeCell ref="AE41:AK41"/>
    <mergeCell ref="AH42:AO42"/>
    <mergeCell ref="AH43:AO43"/>
    <mergeCell ref="AH44:AO44"/>
    <mergeCell ref="AH45:AO45"/>
    <mergeCell ref="A49:AD49"/>
    <mergeCell ref="AE49:AK49"/>
    <mergeCell ref="AL49:AS49"/>
    <mergeCell ref="A50:AD50"/>
    <mergeCell ref="AE50:AK50"/>
    <mergeCell ref="AL50:AS50"/>
    <mergeCell ref="A51:AD51"/>
    <mergeCell ref="AE51:AK51"/>
    <mergeCell ref="AL51:AS51"/>
    <mergeCell ref="C59:AD59"/>
    <mergeCell ref="AE59:AS59"/>
    <mergeCell ref="A52:AD52"/>
    <mergeCell ref="AE52:AK52"/>
    <mergeCell ref="AL52:AS52"/>
    <mergeCell ref="A53:AD53"/>
    <mergeCell ref="AL53:AS53"/>
    <mergeCell ref="AE54:AK54"/>
    <mergeCell ref="AL54:AS54"/>
    <mergeCell ref="A56:AS56"/>
    <mergeCell ref="C57:AD57"/>
    <mergeCell ref="AE57:AS57"/>
    <mergeCell ref="C58:AC58"/>
    <mergeCell ref="AE58:AS58"/>
    <mergeCell ref="X71:AC71"/>
    <mergeCell ref="AF71:AK71"/>
    <mergeCell ref="I62:AE62"/>
    <mergeCell ref="AA64:AI64"/>
    <mergeCell ref="G66:I66"/>
    <mergeCell ref="AA66:AI66"/>
    <mergeCell ref="G68:K68"/>
    <mergeCell ref="AA68:AI68"/>
  </mergeCells>
  <conditionalFormatting sqref="D16:G16 I16:J16 N16:T16 M10:R10 T10 AA68">
    <cfRule type="containsBlanks" dxfId="479" priority="18">
      <formula>LEN(TRIM(D10))=0</formula>
    </cfRule>
  </conditionalFormatting>
  <conditionalFormatting sqref="H18:M18 S18:T18">
    <cfRule type="containsBlanks" dxfId="478" priority="17">
      <formula>LEN(TRIM(H18))=0</formula>
    </cfRule>
  </conditionalFormatting>
  <conditionalFormatting sqref="J20:K20">
    <cfRule type="containsBlanks" dxfId="477" priority="15">
      <formula>LEN(TRIM(J20))=0</formula>
    </cfRule>
  </conditionalFormatting>
  <conditionalFormatting sqref="G12">
    <cfRule type="containsBlanks" dxfId="476" priority="16">
      <formula>LEN(TRIM(G12))=0</formula>
    </cfRule>
  </conditionalFormatting>
  <conditionalFormatting sqref="M20:N20">
    <cfRule type="containsBlanks" dxfId="475" priority="14">
      <formula>LEN(TRIM(M20))=0</formula>
    </cfRule>
  </conditionalFormatting>
  <conditionalFormatting sqref="AI10:AN10">
    <cfRule type="containsBlanks" dxfId="474" priority="13">
      <formula>LEN(TRIM(AI10))=0</formula>
    </cfRule>
  </conditionalFormatting>
  <conditionalFormatting sqref="X20:AB20">
    <cfRule type="containsBlanks" dxfId="473" priority="12">
      <formula>LEN(TRIM(X20))=0</formula>
    </cfRule>
  </conditionalFormatting>
  <conditionalFormatting sqref="AD20">
    <cfRule type="containsBlanks" dxfId="472" priority="11">
      <formula>LEN(TRIM(AD20))=0</formula>
    </cfRule>
  </conditionalFormatting>
  <conditionalFormatting sqref="AK20:AR20">
    <cfRule type="containsBlanks" dxfId="471" priority="10">
      <formula>LEN(TRIM(AK20))=0</formula>
    </cfRule>
  </conditionalFormatting>
  <conditionalFormatting sqref="AC12:AR12 AC14:AR14 AC18:AR18 AC16:AR16">
    <cfRule type="containsBlanks" dxfId="470" priority="9">
      <formula>LEN(TRIM(AC12))=0</formula>
    </cfRule>
  </conditionalFormatting>
  <conditionalFormatting sqref="H14:T14">
    <cfRule type="containsBlanks" dxfId="469" priority="8">
      <formula>LEN(TRIM(H14))=0</formula>
    </cfRule>
  </conditionalFormatting>
  <conditionalFormatting sqref="AP10">
    <cfRule type="containsBlanks" dxfId="468" priority="7">
      <formula>LEN(TRIM(AP10))=0</formula>
    </cfRule>
  </conditionalFormatting>
  <conditionalFormatting sqref="G64:L64">
    <cfRule type="containsBlanks" dxfId="467" priority="6">
      <formula>LEN(TRIM(G64))=0</formula>
    </cfRule>
  </conditionalFormatting>
  <conditionalFormatting sqref="N64">
    <cfRule type="containsBlanks" dxfId="466" priority="5">
      <formula>LEN(TRIM(N64))=0</formula>
    </cfRule>
  </conditionalFormatting>
  <conditionalFormatting sqref="G66:I66 G68:K68">
    <cfRule type="containsBlanks" dxfId="465" priority="4">
      <formula>LEN(TRIM(G66))=0</formula>
    </cfRule>
  </conditionalFormatting>
  <conditionalFormatting sqref="I62:AE62">
    <cfRule type="containsBlanks" dxfId="464" priority="3">
      <formula>LEN(TRIM(I62))=0</formula>
    </cfRule>
  </conditionalFormatting>
  <conditionalFormatting sqref="AA64:AI64 AA66:AI66">
    <cfRule type="containsBlanks" dxfId="463" priority="2">
      <formula>LEN(TRIM(AA64))=0</formula>
    </cfRule>
  </conditionalFormatting>
  <conditionalFormatting sqref="Z6:AA6">
    <cfRule type="containsBlanks" dxfId="462" priority="1">
      <formula>LEN(TRIM(Z6))=0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84" orientation="portrait" r:id="rId1"/>
  <headerFooter>
    <oddHeader>&amp;R&amp;"Geneva,Gras"&amp;12ID19</oddHeader>
    <oddFooter>&amp;L_____________________________
(1) Célibataire, marié, veuf, divorcé.
(2) Inclure la période des congés.&amp;R
Mis au format Excel par : www.impots-et-taxes.com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K73"/>
  <sheetViews>
    <sheetView showGridLines="0" showZeros="0" workbookViewId="0">
      <selection activeCell="AU33" sqref="AU33"/>
    </sheetView>
  </sheetViews>
  <sheetFormatPr baseColWidth="10" defaultColWidth="3.6640625" defaultRowHeight="14" x14ac:dyDescent="0.15"/>
  <cols>
    <col min="1" max="1" width="0.6640625" style="2" customWidth="1"/>
    <col min="2" max="2" width="3.6640625" style="2" bestFit="1" customWidth="1"/>
    <col min="3" max="6" width="3.6640625" style="2"/>
    <col min="7" max="7" width="5.1640625" style="2" bestFit="1" customWidth="1"/>
    <col min="8" max="9" width="3.6640625" style="2"/>
    <col min="10" max="11" width="2.83203125" style="2" customWidth="1"/>
    <col min="12" max="12" width="4.5" style="2" customWidth="1"/>
    <col min="13" max="20" width="2.6640625" style="2" customWidth="1"/>
    <col min="21" max="21" width="0.5" style="2" customWidth="1"/>
    <col min="22" max="22" width="0.83203125" style="2" customWidth="1"/>
    <col min="23" max="29" width="3.1640625" style="2" customWidth="1"/>
    <col min="30" max="30" width="1.1640625" style="2" customWidth="1"/>
    <col min="31" max="34" width="3.1640625" style="2" customWidth="1"/>
    <col min="35" max="44" width="2.6640625" style="2" customWidth="1"/>
    <col min="45" max="45" width="0.6640625" style="2" customWidth="1"/>
    <col min="46" max="56" width="3.6640625" style="2"/>
    <col min="57" max="57" width="13.33203125" style="2" customWidth="1"/>
    <col min="58" max="58" width="17.5" style="2" bestFit="1" customWidth="1"/>
    <col min="59" max="59" width="13" style="349" customWidth="1"/>
    <col min="60" max="62" width="3.6640625" style="2" customWidth="1"/>
    <col min="63" max="63" width="28.1640625" style="349" customWidth="1"/>
    <col min="64" max="16384" width="3.6640625" style="2"/>
  </cols>
  <sheetData>
    <row r="1" spans="1:63" ht="16" x14ac:dyDescent="0.15">
      <c r="A1" s="523" t="s">
        <v>28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  <c r="N1" s="52"/>
      <c r="O1" s="52"/>
      <c r="P1" s="52"/>
      <c r="AM1" s="53"/>
    </row>
    <row r="2" spans="1:63" s="53" customFormat="1" ht="15" thickBot="1" x14ac:dyDescent="0.2">
      <c r="A2" s="522" t="s">
        <v>104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3"/>
      <c r="O2" s="3"/>
      <c r="P2" s="3"/>
      <c r="U2" s="522" t="s">
        <v>106</v>
      </c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BG2" s="350"/>
      <c r="BK2" s="350"/>
    </row>
    <row r="3" spans="1:63" s="53" customFormat="1" ht="13.5" customHeight="1" x14ac:dyDescent="0.15">
      <c r="A3" s="522" t="s">
        <v>159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3"/>
      <c r="O3" s="3"/>
      <c r="P3" s="3"/>
      <c r="U3" s="522" t="s">
        <v>107</v>
      </c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BE3" s="518" t="s">
        <v>181</v>
      </c>
      <c r="BF3" s="520" t="s">
        <v>182</v>
      </c>
      <c r="BG3" s="516" t="s">
        <v>290</v>
      </c>
      <c r="BK3" s="354" t="str">
        <f>paramètres!E6</f>
        <v>00</v>
      </c>
    </row>
    <row r="4" spans="1:63" ht="15" x14ac:dyDescent="0.15">
      <c r="A4" s="522" t="s">
        <v>105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N4" s="52"/>
      <c r="O4" s="52"/>
      <c r="P4" s="52"/>
      <c r="U4" s="522" t="s">
        <v>108</v>
      </c>
      <c r="V4" s="522"/>
      <c r="W4" s="522"/>
      <c r="X4" s="522"/>
      <c r="Y4" s="522"/>
      <c r="Z4" s="522"/>
      <c r="AA4" s="522"/>
      <c r="AB4" s="522"/>
      <c r="AC4" s="522"/>
      <c r="AD4" s="522"/>
      <c r="AE4" s="522"/>
      <c r="AF4" s="522"/>
      <c r="AG4" s="522"/>
      <c r="AH4" s="522"/>
      <c r="AI4" s="522"/>
      <c r="AJ4" s="522"/>
      <c r="AK4" s="522"/>
      <c r="AL4" s="522"/>
      <c r="AM4" s="522"/>
      <c r="AN4" s="522"/>
      <c r="AO4" s="522"/>
      <c r="AP4" s="522"/>
      <c r="AQ4" s="522"/>
      <c r="AR4" s="522"/>
      <c r="AS4" s="522"/>
      <c r="BE4" s="519"/>
      <c r="BF4" s="521"/>
      <c r="BG4" s="517"/>
      <c r="BK4" s="354" t="str">
        <f>paramètres!E7</f>
        <v/>
      </c>
    </row>
    <row r="5" spans="1:63" ht="15" thickBot="1" x14ac:dyDescent="0.2">
      <c r="A5" s="522" t="s">
        <v>33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3"/>
      <c r="O5" s="3"/>
      <c r="P5" s="3"/>
      <c r="BE5" s="366"/>
      <c r="BF5" s="365"/>
      <c r="BG5" s="351" t="str">
        <f>BE5&amp;BF5</f>
        <v/>
      </c>
    </row>
    <row r="6" spans="1:63" x14ac:dyDescent="0.15">
      <c r="A6" s="524" t="s">
        <v>109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3"/>
      <c r="O6" s="3"/>
      <c r="P6" s="3"/>
      <c r="V6" s="4" t="s">
        <v>112</v>
      </c>
      <c r="W6" s="4"/>
      <c r="X6" s="4"/>
      <c r="Y6" s="4"/>
      <c r="Z6" s="525">
        <f>paramètres!B20</f>
        <v>0</v>
      </c>
      <c r="AA6" s="525"/>
      <c r="AB6" s="4" t="s">
        <v>111</v>
      </c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63" x14ac:dyDescent="0.15">
      <c r="A7" s="524" t="s">
        <v>110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  <c r="N7" s="3"/>
      <c r="O7" s="3"/>
      <c r="P7" s="3"/>
    </row>
    <row r="8" spans="1:63" ht="19.5" customHeight="1" x14ac:dyDescent="0.15"/>
    <row r="9" spans="1:63" ht="3" customHeight="1" x14ac:dyDescent="0.1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6"/>
      <c r="V9" s="54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6"/>
    </row>
    <row r="10" spans="1:63" x14ac:dyDescent="0.15">
      <c r="A10" s="57"/>
      <c r="B10" s="425" t="s">
        <v>113</v>
      </c>
      <c r="C10" s="426"/>
      <c r="D10" s="425"/>
      <c r="E10" s="425"/>
      <c r="F10" s="425"/>
      <c r="G10" s="425"/>
      <c r="H10" s="425"/>
      <c r="I10" s="425"/>
      <c r="J10" s="425"/>
      <c r="K10" s="425"/>
      <c r="L10" s="425" t="s">
        <v>20</v>
      </c>
      <c r="M10" s="427" t="str">
        <f>LEFT(BE5,1)</f>
        <v/>
      </c>
      <c r="N10" s="428" t="str">
        <f>MID(BE5,2,1)</f>
        <v/>
      </c>
      <c r="O10" s="428" t="str">
        <f>MID(BE5,3,1)</f>
        <v/>
      </c>
      <c r="P10" s="428" t="str">
        <f>MID(BE5,4,1)</f>
        <v/>
      </c>
      <c r="Q10" s="428" t="str">
        <f>MID(BE5,5,1)</f>
        <v/>
      </c>
      <c r="R10" s="429" t="str">
        <f>MID(BE5,6,1)</f>
        <v/>
      </c>
      <c r="S10" s="430"/>
      <c r="T10" s="431" t="str">
        <f>+MID(BE5,7,1)</f>
        <v/>
      </c>
      <c r="U10" s="59"/>
      <c r="V10" s="57"/>
      <c r="W10" s="58" t="s">
        <v>118</v>
      </c>
      <c r="X10" s="58"/>
      <c r="Y10" s="58"/>
      <c r="Z10" s="58"/>
      <c r="AA10" s="58"/>
      <c r="AB10" s="58"/>
      <c r="AC10" s="58"/>
      <c r="AD10" s="58"/>
      <c r="AE10" s="58" t="s">
        <v>20</v>
      </c>
      <c r="AF10" s="58"/>
      <c r="AG10" s="58"/>
      <c r="AH10" s="58"/>
      <c r="AI10" s="92"/>
      <c r="AJ10" s="93"/>
      <c r="AK10" s="93"/>
      <c r="AL10" s="93"/>
      <c r="AM10" s="93"/>
      <c r="AN10" s="94"/>
      <c r="AO10" s="65"/>
      <c r="AP10" s="93"/>
      <c r="AQ10" s="65"/>
      <c r="AR10" s="65"/>
      <c r="AS10" s="63"/>
    </row>
    <row r="11" spans="1:63" ht="2.25" customHeight="1" x14ac:dyDescent="0.15">
      <c r="A11" s="57"/>
      <c r="B11" s="425"/>
      <c r="C11" s="426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5"/>
      <c r="O11" s="425"/>
      <c r="P11" s="425"/>
      <c r="Q11" s="425"/>
      <c r="R11" s="425"/>
      <c r="S11" s="425"/>
      <c r="T11" s="425"/>
      <c r="U11" s="59"/>
      <c r="V11" s="57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9"/>
    </row>
    <row r="12" spans="1:63" x14ac:dyDescent="0.15">
      <c r="A12" s="57"/>
      <c r="B12" s="425" t="s">
        <v>114</v>
      </c>
      <c r="C12" s="426"/>
      <c r="D12" s="425"/>
      <c r="E12" s="425"/>
      <c r="F12" s="425"/>
      <c r="G12" s="432" t="str">
        <f>IFERROR(IF(BK3&lt;&gt;BK4,"Fichier verrouillé",VLOOKUP($BG$5,source_salaires!$B$10:$AK$405,source_salaires!$E$9,FALSE)),0)&amp;" "&amp;IFERROR(IF(BK3&lt;&gt;BK4,"Fichier verrouillé",VLOOKUP($BG$5,source_salaires!$B$10:$AK$405,source_salaires!$F$9,FALSE)),0)</f>
        <v>Fichier verrouillé Fichier verrouillé</v>
      </c>
      <c r="H12" s="426"/>
      <c r="I12" s="425"/>
      <c r="J12" s="425"/>
      <c r="K12" s="425"/>
      <c r="L12" s="425"/>
      <c r="M12" s="425"/>
      <c r="N12" s="425"/>
      <c r="O12" s="425"/>
      <c r="P12" s="425"/>
      <c r="Q12" s="425"/>
      <c r="R12" s="425"/>
      <c r="S12" s="425"/>
      <c r="T12" s="425"/>
      <c r="U12" s="59"/>
      <c r="V12" s="57"/>
      <c r="W12" s="58" t="s">
        <v>122</v>
      </c>
      <c r="X12" s="58"/>
      <c r="Y12" s="58"/>
      <c r="Z12" s="58"/>
      <c r="AA12" s="58"/>
      <c r="AB12" s="58"/>
      <c r="AC12" s="526"/>
      <c r="AD12" s="526"/>
      <c r="AE12" s="526"/>
      <c r="AF12" s="526"/>
      <c r="AG12" s="526"/>
      <c r="AH12" s="526"/>
      <c r="AI12" s="526"/>
      <c r="AJ12" s="526"/>
      <c r="AK12" s="526"/>
      <c r="AL12" s="526"/>
      <c r="AM12" s="526"/>
      <c r="AN12" s="526"/>
      <c r="AO12" s="526"/>
      <c r="AP12" s="526"/>
      <c r="AQ12" s="526"/>
      <c r="AR12" s="526"/>
      <c r="AS12" s="59"/>
    </row>
    <row r="13" spans="1:63" ht="2.25" customHeight="1" x14ac:dyDescent="0.15">
      <c r="A13" s="57"/>
      <c r="B13" s="425"/>
      <c r="C13" s="426"/>
      <c r="D13" s="425"/>
      <c r="E13" s="425"/>
      <c r="F13" s="425"/>
      <c r="G13" s="425"/>
      <c r="H13" s="425"/>
      <c r="I13" s="425"/>
      <c r="J13" s="425"/>
      <c r="K13" s="425"/>
      <c r="L13" s="425"/>
      <c r="M13" s="425"/>
      <c r="N13" s="425"/>
      <c r="O13" s="425"/>
      <c r="P13" s="425"/>
      <c r="Q13" s="425"/>
      <c r="R13" s="425"/>
      <c r="S13" s="425"/>
      <c r="T13" s="425"/>
      <c r="U13" s="59"/>
      <c r="V13" s="57"/>
      <c r="W13" s="58"/>
      <c r="X13" s="58"/>
      <c r="Y13" s="58"/>
      <c r="Z13" s="58"/>
      <c r="AA13" s="58"/>
      <c r="AB13" s="58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59"/>
    </row>
    <row r="14" spans="1:63" x14ac:dyDescent="0.15">
      <c r="A14" s="57"/>
      <c r="B14" s="425" t="s">
        <v>21</v>
      </c>
      <c r="C14" s="426"/>
      <c r="D14" s="425"/>
      <c r="E14" s="425"/>
      <c r="F14" s="425"/>
      <c r="G14" s="425"/>
      <c r="H14" s="527" t="str">
        <f>IFERROR(IF(BK3&lt;&gt;BK4,"Fichier verrouillé",VLOOKUP($BG$5,source_salaires!$B$10:$AK$405,source_salaires!$G$9,FALSE)),0)</f>
        <v>Fichier verrouillé</v>
      </c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9"/>
      <c r="V14" s="57"/>
      <c r="W14" s="58" t="s">
        <v>121</v>
      </c>
      <c r="X14" s="58"/>
      <c r="Y14" s="58"/>
      <c r="Z14" s="58"/>
      <c r="AA14" s="58"/>
      <c r="AB14" s="58"/>
      <c r="AC14" s="526"/>
      <c r="AD14" s="526"/>
      <c r="AE14" s="526"/>
      <c r="AF14" s="526"/>
      <c r="AG14" s="526"/>
      <c r="AH14" s="526"/>
      <c r="AI14" s="526"/>
      <c r="AJ14" s="526"/>
      <c r="AK14" s="526"/>
      <c r="AL14" s="526"/>
      <c r="AM14" s="526"/>
      <c r="AN14" s="526"/>
      <c r="AO14" s="526"/>
      <c r="AP14" s="526"/>
      <c r="AQ14" s="526"/>
      <c r="AR14" s="526"/>
      <c r="AS14" s="59"/>
    </row>
    <row r="15" spans="1:63" ht="2.25" customHeight="1" x14ac:dyDescent="0.15">
      <c r="A15" s="57"/>
      <c r="B15" s="425"/>
      <c r="C15" s="426"/>
      <c r="D15" s="425"/>
      <c r="E15" s="425"/>
      <c r="F15" s="425"/>
      <c r="G15" s="425"/>
      <c r="H15" s="425"/>
      <c r="I15" s="425"/>
      <c r="J15" s="425"/>
      <c r="K15" s="425"/>
      <c r="L15" s="425"/>
      <c r="M15" s="425"/>
      <c r="N15" s="425"/>
      <c r="O15" s="425"/>
      <c r="P15" s="425"/>
      <c r="Q15" s="425"/>
      <c r="R15" s="425"/>
      <c r="S15" s="425"/>
      <c r="T15" s="425"/>
      <c r="U15" s="59"/>
      <c r="V15" s="57"/>
      <c r="W15" s="58"/>
      <c r="X15" s="58"/>
      <c r="Y15" s="58"/>
      <c r="Z15" s="58"/>
      <c r="AA15" s="58"/>
      <c r="AB15" s="58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59"/>
    </row>
    <row r="16" spans="1:63" x14ac:dyDescent="0.15">
      <c r="A16" s="57"/>
      <c r="B16" s="425" t="s">
        <v>8</v>
      </c>
      <c r="C16" s="426"/>
      <c r="D16" s="527">
        <f>+IFERROR(IF(BJ3&lt;&gt;BJ4,"Fichier verrouillé",VLOOKUP($BF$5,source_honoraires!$E$10:$V$158,source_honoraires!$K$6,FALSE)),0)</f>
        <v>0</v>
      </c>
      <c r="E16" s="527"/>
      <c r="F16" s="527"/>
      <c r="G16" s="527"/>
      <c r="H16" s="425" t="s">
        <v>18</v>
      </c>
      <c r="I16" s="527">
        <f>IFERROR(IF(BJ3&lt;&gt;BJ4,"Fichier verrouillé",VLOOKUP($BF$5,source_honoraires!$E$10:$V$158,source_honoraires!$L$6,FALSE)),0)</f>
        <v>0</v>
      </c>
      <c r="J16" s="527"/>
      <c r="K16" s="433"/>
      <c r="L16" s="425" t="s">
        <v>15</v>
      </c>
      <c r="M16" s="425"/>
      <c r="N16" s="527">
        <f>IFERROR(IF(BJ3&lt;&gt;BJ4,"Fichier verrouillé",VLOOKUP($BF$5,source_honoraires!$E$10:$V$158,source_honoraires!$M$6,FALSE)),0)</f>
        <v>0</v>
      </c>
      <c r="O16" s="527"/>
      <c r="P16" s="527"/>
      <c r="Q16" s="527"/>
      <c r="R16" s="527"/>
      <c r="S16" s="527"/>
      <c r="T16" s="527"/>
      <c r="U16" s="59"/>
      <c r="V16" s="57"/>
      <c r="W16" s="58" t="s">
        <v>120</v>
      </c>
      <c r="X16" s="58"/>
      <c r="Y16" s="58"/>
      <c r="Z16" s="58"/>
      <c r="AA16" s="58"/>
      <c r="AB16" s="58"/>
      <c r="AC16" s="526"/>
      <c r="AD16" s="526"/>
      <c r="AE16" s="526"/>
      <c r="AF16" s="526"/>
      <c r="AG16" s="526"/>
      <c r="AH16" s="526"/>
      <c r="AI16" s="526"/>
      <c r="AJ16" s="526"/>
      <c r="AK16" s="526"/>
      <c r="AL16" s="526"/>
      <c r="AM16" s="526"/>
      <c r="AN16" s="526"/>
      <c r="AO16" s="526"/>
      <c r="AP16" s="526"/>
      <c r="AQ16" s="526"/>
      <c r="AR16" s="526"/>
      <c r="AS16" s="59"/>
    </row>
    <row r="17" spans="1:63" ht="2.25" customHeight="1" x14ac:dyDescent="0.15">
      <c r="A17" s="57"/>
      <c r="B17" s="425"/>
      <c r="C17" s="426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59"/>
      <c r="V17" s="57"/>
      <c r="W17" s="58"/>
      <c r="X17" s="58"/>
      <c r="Y17" s="58"/>
      <c r="Z17" s="58"/>
      <c r="AA17" s="58"/>
      <c r="AB17" s="58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59"/>
    </row>
    <row r="18" spans="1:63" x14ac:dyDescent="0.15">
      <c r="A18" s="57"/>
      <c r="B18" s="425" t="s">
        <v>161</v>
      </c>
      <c r="C18" s="426"/>
      <c r="D18" s="425"/>
      <c r="E18" s="425"/>
      <c r="F18" s="425"/>
      <c r="G18" s="425"/>
      <c r="H18" s="527" t="str">
        <f>IFERROR(IF(BK3&lt;&gt;BK4,"Fichier verrouillé",VLOOKUP($BG$5,source_salaires!$B$10:$AK$405,source_salaires!$N$9,FALSE)),0)</f>
        <v>Fichier verrouillé</v>
      </c>
      <c r="I18" s="527"/>
      <c r="J18" s="527"/>
      <c r="K18" s="527"/>
      <c r="L18" s="527"/>
      <c r="M18" s="527"/>
      <c r="N18" s="425" t="s">
        <v>115</v>
      </c>
      <c r="O18" s="426"/>
      <c r="P18" s="425"/>
      <c r="Q18" s="425"/>
      <c r="R18" s="425"/>
      <c r="S18" s="528" t="str">
        <f>IFERROR(IF(BK3&lt;&gt;BK4,"Fichier verrouillé",VLOOKUP($BG$5,source_salaires!$B$10:$AK$405,source_salaires!$O$9,FALSE)),0)</f>
        <v>Fichier verrouillé</v>
      </c>
      <c r="T18" s="528"/>
      <c r="U18" s="59"/>
      <c r="V18" s="57"/>
      <c r="W18" s="58" t="s">
        <v>123</v>
      </c>
      <c r="X18" s="58"/>
      <c r="Y18" s="58"/>
      <c r="Z18" s="58"/>
      <c r="AA18" s="58"/>
      <c r="AB18" s="58"/>
      <c r="AC18" s="526"/>
      <c r="AD18" s="526"/>
      <c r="AE18" s="526"/>
      <c r="AF18" s="526"/>
      <c r="AG18" s="526"/>
      <c r="AH18" s="526"/>
      <c r="AI18" s="526"/>
      <c r="AJ18" s="526"/>
      <c r="AK18" s="526"/>
      <c r="AL18" s="526"/>
      <c r="AM18" s="526"/>
      <c r="AN18" s="526"/>
      <c r="AO18" s="526"/>
      <c r="AP18" s="526"/>
      <c r="AQ18" s="526"/>
      <c r="AR18" s="526"/>
      <c r="AS18" s="59"/>
    </row>
    <row r="19" spans="1:63" ht="2.25" customHeight="1" x14ac:dyDescent="0.15">
      <c r="A19" s="57"/>
      <c r="B19" s="425"/>
      <c r="C19" s="426"/>
      <c r="D19" s="425"/>
      <c r="E19" s="425"/>
      <c r="F19" s="425"/>
      <c r="G19" s="425"/>
      <c r="H19" s="425"/>
      <c r="I19" s="425"/>
      <c r="J19" s="425"/>
      <c r="K19" s="425"/>
      <c r="L19" s="425"/>
      <c r="M19" s="425"/>
      <c r="N19" s="425"/>
      <c r="O19" s="425"/>
      <c r="P19" s="425"/>
      <c r="Q19" s="425"/>
      <c r="R19" s="425"/>
      <c r="S19" s="425"/>
      <c r="T19" s="425"/>
      <c r="U19" s="59"/>
      <c r="V19" s="57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</row>
    <row r="20" spans="1:63" x14ac:dyDescent="0.15">
      <c r="A20" s="57"/>
      <c r="B20" s="425" t="s">
        <v>116</v>
      </c>
      <c r="C20" s="426"/>
      <c r="D20" s="425"/>
      <c r="E20" s="425"/>
      <c r="F20" s="425"/>
      <c r="G20" s="425"/>
      <c r="H20" s="425"/>
      <c r="I20" s="425" t="s">
        <v>27</v>
      </c>
      <c r="J20" s="434" t="str">
        <f>IFERROR(IF(BK3&lt;&gt;BK4,"Fichier verrouillé",VLOOKUP($BG$5,source_salaires!$B$10:$AK$405,source_salaires!$P$9,FALSE)),0)</f>
        <v>Fichier verrouillé</v>
      </c>
      <c r="K20" s="435" t="str">
        <f>IFERROR(IF(BK3&lt;&gt;BK4,"Fichier verrouillé",VLOOKUP($BG$5,source_salaires!$B$10:$AK$405,source_salaires!$Q$9,FALSE)),0)</f>
        <v>Fichier verrouillé</v>
      </c>
      <c r="L20" s="430" t="s">
        <v>117</v>
      </c>
      <c r="M20" s="434" t="str">
        <f>IFERROR(IF(BK3&lt;&gt;BK4,"Fichier verrouillé",VLOOKUP($BG$5,source_salaires!$B$10:$AK$405,source_salaires!$R$9,FALSE)),0)</f>
        <v>Fichier verrouillé</v>
      </c>
      <c r="N20" s="435" t="str">
        <f>IFERROR(IF(BK3&lt;&gt;BK4,"Fichier verrouillé",VLOOKUP($BG$5,source_salaires!$B$10:$AK$405,source_salaires!$S$9,FALSE)),0)</f>
        <v>Fichier verrouillé</v>
      </c>
      <c r="O20" s="436" t="s">
        <v>66</v>
      </c>
      <c r="P20" s="425"/>
      <c r="Q20" s="425"/>
      <c r="R20" s="425"/>
      <c r="S20" s="425"/>
      <c r="T20" s="425"/>
      <c r="U20" s="59"/>
      <c r="V20" s="57"/>
      <c r="W20" s="58" t="s">
        <v>8</v>
      </c>
      <c r="X20" s="529"/>
      <c r="Y20" s="529"/>
      <c r="Z20" s="529"/>
      <c r="AA20" s="529"/>
      <c r="AB20" s="529"/>
      <c r="AC20" s="58" t="s">
        <v>18</v>
      </c>
      <c r="AD20" s="526"/>
      <c r="AE20" s="526"/>
      <c r="AF20" s="526"/>
      <c r="AG20" s="526"/>
      <c r="AH20" s="526"/>
      <c r="AI20" s="58" t="s">
        <v>15</v>
      </c>
      <c r="AJ20" s="58"/>
      <c r="AK20" s="526"/>
      <c r="AL20" s="526"/>
      <c r="AM20" s="526"/>
      <c r="AN20" s="526"/>
      <c r="AO20" s="526"/>
      <c r="AP20" s="526"/>
      <c r="AQ20" s="526"/>
      <c r="AR20" s="526"/>
      <c r="AS20" s="59"/>
    </row>
    <row r="21" spans="1:63" ht="5.25" customHeight="1" x14ac:dyDescent="0.15">
      <c r="A21" s="60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2"/>
      <c r="V21" s="60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2"/>
    </row>
    <row r="23" spans="1:63" s="53" customFormat="1" ht="15" customHeight="1" x14ac:dyDescent="0.15">
      <c r="A23" s="530" t="s">
        <v>119</v>
      </c>
      <c r="B23" s="531"/>
      <c r="C23" s="531"/>
      <c r="D23" s="531"/>
      <c r="E23" s="531"/>
      <c r="F23" s="531"/>
      <c r="G23" s="531"/>
      <c r="H23" s="531"/>
      <c r="I23" s="531"/>
      <c r="J23" s="531"/>
      <c r="K23" s="531"/>
      <c r="L23" s="531"/>
      <c r="M23" s="531"/>
      <c r="N23" s="531"/>
      <c r="O23" s="531"/>
      <c r="P23" s="531"/>
      <c r="Q23" s="531"/>
      <c r="R23" s="531"/>
      <c r="S23" s="531"/>
      <c r="T23" s="531"/>
      <c r="U23" s="531"/>
      <c r="V23" s="64"/>
      <c r="W23" s="64"/>
      <c r="X23" s="64"/>
      <c r="Y23" s="64"/>
      <c r="Z23" s="64"/>
      <c r="AA23" s="64"/>
      <c r="AB23" s="64"/>
      <c r="AC23" s="64"/>
      <c r="AD23" s="64"/>
      <c r="AE23" s="532" t="s">
        <v>12</v>
      </c>
      <c r="AF23" s="533"/>
      <c r="AG23" s="533"/>
      <c r="AH23" s="533"/>
      <c r="AI23" s="533"/>
      <c r="AJ23" s="533"/>
      <c r="AK23" s="533"/>
      <c r="AL23" s="533"/>
      <c r="AM23" s="533"/>
      <c r="AN23" s="533"/>
      <c r="AO23" s="533"/>
      <c r="AP23" s="533"/>
      <c r="AQ23" s="533"/>
      <c r="AR23" s="533"/>
      <c r="AS23" s="534"/>
      <c r="BG23" s="350"/>
      <c r="BK23" s="350"/>
    </row>
    <row r="24" spans="1:63" x14ac:dyDescent="0.15">
      <c r="A24" s="57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32" t="s">
        <v>22</v>
      </c>
      <c r="AF24" s="533"/>
      <c r="AG24" s="533"/>
      <c r="AH24" s="533"/>
      <c r="AI24" s="533"/>
      <c r="AJ24" s="533"/>
      <c r="AK24" s="534"/>
      <c r="AL24" s="532" t="s">
        <v>23</v>
      </c>
      <c r="AM24" s="533"/>
      <c r="AN24" s="533"/>
      <c r="AO24" s="533"/>
      <c r="AP24" s="533"/>
      <c r="AQ24" s="533"/>
      <c r="AR24" s="533"/>
      <c r="AS24" s="534"/>
    </row>
    <row r="25" spans="1:63" ht="20.25" customHeight="1" x14ac:dyDescent="0.15">
      <c r="A25" s="57"/>
      <c r="B25" s="70" t="s">
        <v>124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35" t="str">
        <f>IFERROR(IF(BK3&lt;&gt;BK4,"Fichier verrouillé",VLOOKUP($BG$5,source_salaires!$B$10:$AK$405,source_salaires!$T$9,FALSE)),0)</f>
        <v>Fichier verrouillé</v>
      </c>
      <c r="AF25" s="535"/>
      <c r="AG25" s="535"/>
      <c r="AH25" s="535"/>
      <c r="AI25" s="535"/>
      <c r="AJ25" s="535"/>
      <c r="AK25" s="535"/>
      <c r="AL25" s="535" t="str">
        <f>IFERROR(IF(BK3&lt;&gt;BK4,"Fichier verrouillé",VLOOKUP($BG$5,source_salaires!$B$10:$AK$405,source_salaires!$Z$9,FALSE)),0)</f>
        <v>Fichier verrouillé</v>
      </c>
      <c r="AM25" s="535"/>
      <c r="AN25" s="535"/>
      <c r="AO25" s="535"/>
      <c r="AP25" s="535"/>
      <c r="AQ25" s="535"/>
      <c r="AR25" s="535"/>
      <c r="AS25" s="535"/>
    </row>
    <row r="26" spans="1:63" ht="15" x14ac:dyDescent="0.15">
      <c r="A26" s="57"/>
      <c r="B26" s="70" t="s">
        <v>125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35"/>
      <c r="AF26" s="535"/>
      <c r="AG26" s="535"/>
      <c r="AH26" s="535"/>
      <c r="AI26" s="535"/>
      <c r="AJ26" s="535"/>
      <c r="AK26" s="535"/>
      <c r="AL26" s="535"/>
      <c r="AM26" s="535"/>
      <c r="AN26" s="535"/>
      <c r="AO26" s="535"/>
      <c r="AP26" s="535"/>
      <c r="AQ26" s="535"/>
      <c r="AR26" s="535"/>
      <c r="AS26" s="535"/>
    </row>
    <row r="27" spans="1:63" x14ac:dyDescent="0.15">
      <c r="A27" s="57"/>
      <c r="B27" s="71" t="s">
        <v>126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36"/>
      <c r="AF27" s="537"/>
      <c r="AG27" s="537"/>
      <c r="AH27" s="537"/>
      <c r="AI27" s="537"/>
      <c r="AJ27" s="537"/>
      <c r="AK27" s="538"/>
      <c r="AL27" s="536"/>
      <c r="AM27" s="537"/>
      <c r="AN27" s="537"/>
      <c r="AO27" s="537"/>
      <c r="AP27" s="537"/>
      <c r="AQ27" s="537"/>
      <c r="AR27" s="537"/>
      <c r="AS27" s="538"/>
    </row>
    <row r="28" spans="1:63" x14ac:dyDescent="0.15">
      <c r="A28" s="57"/>
      <c r="B28" s="71" t="s">
        <v>127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39"/>
      <c r="AF28" s="540"/>
      <c r="AG28" s="540"/>
      <c r="AH28" s="540"/>
      <c r="AI28" s="540"/>
      <c r="AJ28" s="540"/>
      <c r="AK28" s="541"/>
      <c r="AL28" s="539"/>
      <c r="AM28" s="540"/>
      <c r="AN28" s="540"/>
      <c r="AO28" s="540"/>
      <c r="AP28" s="540"/>
      <c r="AQ28" s="540"/>
      <c r="AR28" s="540"/>
      <c r="AS28" s="541"/>
    </row>
    <row r="29" spans="1:63" x14ac:dyDescent="0.15">
      <c r="A29" s="57"/>
      <c r="B29" s="71" t="s">
        <v>142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39"/>
      <c r="AF29" s="540"/>
      <c r="AG29" s="540"/>
      <c r="AH29" s="540"/>
      <c r="AI29" s="540"/>
      <c r="AJ29" s="540"/>
      <c r="AK29" s="541"/>
      <c r="AL29" s="539"/>
      <c r="AM29" s="540"/>
      <c r="AN29" s="540"/>
      <c r="AO29" s="540"/>
      <c r="AP29" s="540"/>
      <c r="AQ29" s="540"/>
      <c r="AR29" s="540"/>
      <c r="AS29" s="541"/>
    </row>
    <row r="30" spans="1:63" ht="7.5" customHeight="1" x14ac:dyDescent="0.15">
      <c r="A30" s="57"/>
      <c r="B30" s="58"/>
      <c r="C30" s="71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42"/>
      <c r="AF30" s="543"/>
      <c r="AG30" s="543"/>
      <c r="AH30" s="543"/>
      <c r="AI30" s="543"/>
      <c r="AJ30" s="543"/>
      <c r="AK30" s="544"/>
      <c r="AL30" s="542"/>
      <c r="AM30" s="543"/>
      <c r="AN30" s="543"/>
      <c r="AO30" s="543"/>
      <c r="AP30" s="543"/>
      <c r="AQ30" s="543"/>
      <c r="AR30" s="543"/>
      <c r="AS30" s="544"/>
    </row>
    <row r="31" spans="1:63" s="51" customFormat="1" ht="15" x14ac:dyDescent="0.15">
      <c r="A31" s="72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110" t="s">
        <v>179</v>
      </c>
      <c r="Q31" s="111" t="str">
        <f>RIGHT(Z6,2)</f>
        <v>0</v>
      </c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BG31" s="352"/>
      <c r="BK31" s="352"/>
    </row>
    <row r="32" spans="1:63" s="52" customFormat="1" ht="15" x14ac:dyDescent="0.15">
      <c r="A32" s="73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 t="s">
        <v>136</v>
      </c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546">
        <f>SUM(AE25:AK31)</f>
        <v>0</v>
      </c>
      <c r="AF32" s="546"/>
      <c r="AG32" s="546"/>
      <c r="AH32" s="546"/>
      <c r="AI32" s="546"/>
      <c r="AJ32" s="546"/>
      <c r="AK32" s="546"/>
      <c r="AL32" s="546">
        <f>SUM(AL25:AS31)</f>
        <v>0</v>
      </c>
      <c r="AM32" s="546"/>
      <c r="AN32" s="546"/>
      <c r="AO32" s="546"/>
      <c r="AP32" s="546"/>
      <c r="AQ32" s="546"/>
      <c r="AR32" s="546"/>
      <c r="AS32" s="546"/>
      <c r="BG32" s="353"/>
      <c r="BK32" s="353"/>
    </row>
    <row r="33" spans="1:63" s="51" customFormat="1" ht="15" x14ac:dyDescent="0.15">
      <c r="A33" s="72"/>
      <c r="B33" s="70"/>
      <c r="C33" s="70"/>
      <c r="D33" s="70" t="s">
        <v>132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545"/>
      <c r="AF33" s="545"/>
      <c r="AG33" s="545"/>
      <c r="AH33" s="545"/>
      <c r="AI33" s="545"/>
      <c r="AJ33" s="545"/>
      <c r="AK33" s="545"/>
      <c r="AL33" s="545"/>
      <c r="AM33" s="545"/>
      <c r="AN33" s="545"/>
      <c r="AO33" s="545"/>
      <c r="AP33" s="545"/>
      <c r="AQ33" s="545"/>
      <c r="AR33" s="545"/>
      <c r="AS33" s="545"/>
      <c r="BG33" s="352"/>
      <c r="BK33" s="352"/>
    </row>
    <row r="34" spans="1:63" s="51" customFormat="1" ht="15" x14ac:dyDescent="0.15">
      <c r="A34" s="72"/>
      <c r="B34" s="70"/>
      <c r="C34" s="70"/>
      <c r="D34" s="70"/>
      <c r="E34" s="70"/>
      <c r="F34" s="70"/>
      <c r="G34" s="70"/>
      <c r="H34" s="66" t="s">
        <v>128</v>
      </c>
      <c r="I34" s="70" t="s">
        <v>16</v>
      </c>
      <c r="J34" s="70"/>
      <c r="K34" s="70"/>
      <c r="L34" s="70"/>
      <c r="M34" s="70"/>
      <c r="N34" s="70"/>
      <c r="O34" s="70"/>
      <c r="P34" s="70"/>
      <c r="Q34" s="70"/>
      <c r="R34" s="549">
        <v>0.06</v>
      </c>
      <c r="S34" s="549"/>
      <c r="T34" s="70" t="s">
        <v>131</v>
      </c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535" t="str">
        <f>IFERROR(IF(BK3&lt;&gt;BK4,"Fichier verrouillé",VLOOKUP($BG$5,source_salaires!$B$10:$AK$405,source_salaires!$U$9,FALSE)),0)</f>
        <v>Fichier verrouillé</v>
      </c>
      <c r="AF34" s="535"/>
      <c r="AG34" s="535"/>
      <c r="AH34" s="535"/>
      <c r="AI34" s="535"/>
      <c r="AJ34" s="535"/>
      <c r="AK34" s="535"/>
      <c r="AL34" s="550"/>
      <c r="AM34" s="551"/>
      <c r="AN34" s="551"/>
      <c r="AO34" s="551"/>
      <c r="AP34" s="551"/>
      <c r="AQ34" s="551"/>
      <c r="AR34" s="551"/>
      <c r="AS34" s="552"/>
      <c r="BG34" s="352"/>
      <c r="BK34" s="352"/>
    </row>
    <row r="35" spans="1:63" s="51" customFormat="1" ht="15" x14ac:dyDescent="0.15">
      <c r="A35" s="72"/>
      <c r="B35" s="70"/>
      <c r="C35" s="70"/>
      <c r="D35" s="70"/>
      <c r="E35" s="70"/>
      <c r="F35" s="70"/>
      <c r="G35" s="70"/>
      <c r="H35" s="66" t="s">
        <v>128</v>
      </c>
      <c r="I35" s="70" t="s">
        <v>129</v>
      </c>
      <c r="J35" s="70"/>
      <c r="K35" s="70"/>
      <c r="L35" s="70"/>
      <c r="M35" s="70"/>
      <c r="N35" s="70"/>
      <c r="O35" s="70"/>
      <c r="P35" s="70"/>
      <c r="Q35" s="70"/>
      <c r="R35" s="549">
        <v>0.05</v>
      </c>
      <c r="S35" s="549"/>
      <c r="T35" s="70" t="s">
        <v>131</v>
      </c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535" t="str">
        <f>IFERROR(IF(BK3&lt;&gt;BK4,"Fichier verrouillé",VLOOKUP($BG$5,source_salaires!$B$10:$AK$405,source_salaires!$V$9,FALSE)),0)</f>
        <v>Fichier verrouillé</v>
      </c>
      <c r="AF35" s="535"/>
      <c r="AG35" s="535"/>
      <c r="AH35" s="535"/>
      <c r="AI35" s="535"/>
      <c r="AJ35" s="535"/>
      <c r="AK35" s="535"/>
      <c r="AL35" s="553"/>
      <c r="AM35" s="547"/>
      <c r="AN35" s="547"/>
      <c r="AO35" s="547"/>
      <c r="AP35" s="547"/>
      <c r="AQ35" s="547"/>
      <c r="AR35" s="547"/>
      <c r="AS35" s="548"/>
      <c r="BG35" s="352"/>
      <c r="BK35" s="352"/>
    </row>
    <row r="36" spans="1:63" s="51" customFormat="1" ht="15" x14ac:dyDescent="0.15">
      <c r="A36" s="72"/>
      <c r="B36" s="70"/>
      <c r="C36" s="70"/>
      <c r="D36" s="70"/>
      <c r="E36" s="70"/>
      <c r="F36" s="70"/>
      <c r="G36" s="70"/>
      <c r="H36" s="66" t="s">
        <v>128</v>
      </c>
      <c r="I36" s="70" t="s">
        <v>17</v>
      </c>
      <c r="J36" s="70"/>
      <c r="K36" s="70"/>
      <c r="L36" s="70"/>
      <c r="M36" s="70"/>
      <c r="N36" s="70"/>
      <c r="O36" s="70"/>
      <c r="P36" s="70"/>
      <c r="Q36" s="70"/>
      <c r="R36" s="549">
        <v>0.05</v>
      </c>
      <c r="S36" s="549"/>
      <c r="T36" s="70" t="s">
        <v>131</v>
      </c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535" t="str">
        <f>IFERROR(IF(BK3&lt;&gt;BK4,"Fichier verrouillé",VLOOKUP($BG$5,source_salaires!$B$10:$AK$405,source_salaires!$W$9,FALSE)),0)</f>
        <v>Fichier verrouillé</v>
      </c>
      <c r="AF36" s="535"/>
      <c r="AG36" s="535"/>
      <c r="AH36" s="535"/>
      <c r="AI36" s="535"/>
      <c r="AJ36" s="535"/>
      <c r="AK36" s="535"/>
      <c r="AL36" s="553"/>
      <c r="AM36" s="547"/>
      <c r="AN36" s="547"/>
      <c r="AO36" s="547"/>
      <c r="AP36" s="547"/>
      <c r="AQ36" s="547"/>
      <c r="AR36" s="547"/>
      <c r="AS36" s="548"/>
      <c r="BG36" s="352"/>
      <c r="BK36" s="352"/>
    </row>
    <row r="37" spans="1:63" s="51" customFormat="1" ht="15" x14ac:dyDescent="0.15">
      <c r="A37" s="72"/>
      <c r="B37" s="70"/>
      <c r="C37" s="70"/>
      <c r="D37" s="70"/>
      <c r="E37" s="70"/>
      <c r="F37" s="70"/>
      <c r="G37" s="70"/>
      <c r="H37" s="66" t="s">
        <v>128</v>
      </c>
      <c r="I37" s="70" t="s">
        <v>130</v>
      </c>
      <c r="J37" s="70"/>
      <c r="K37" s="70"/>
      <c r="L37" s="70"/>
      <c r="M37" s="70"/>
      <c r="N37" s="70"/>
      <c r="O37" s="70"/>
      <c r="P37" s="70"/>
      <c r="Q37" s="70"/>
      <c r="R37" s="549">
        <v>0.25</v>
      </c>
      <c r="S37" s="549"/>
      <c r="T37" s="70" t="s">
        <v>131</v>
      </c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535" t="str">
        <f>IFERROR(IF(BK3&lt;&gt;BK4,"Fichier verrouillé",VLOOKUP($BG$5,source_salaires!$B$10:$AK$405,source_salaires!$X$9,FALSE)),0)</f>
        <v>Fichier verrouillé</v>
      </c>
      <c r="AF37" s="535"/>
      <c r="AG37" s="535"/>
      <c r="AH37" s="535"/>
      <c r="AI37" s="535"/>
      <c r="AJ37" s="535"/>
      <c r="AK37" s="535"/>
      <c r="AL37" s="553"/>
      <c r="AM37" s="547"/>
      <c r="AN37" s="547"/>
      <c r="AO37" s="547"/>
      <c r="AP37" s="547"/>
      <c r="AQ37" s="547"/>
      <c r="AR37" s="547"/>
      <c r="AS37" s="548"/>
      <c r="BG37" s="352"/>
      <c r="BK37" s="352"/>
    </row>
    <row r="38" spans="1:63" s="51" customFormat="1" ht="15" x14ac:dyDescent="0.15">
      <c r="A38" s="72"/>
      <c r="B38" s="70"/>
      <c r="C38" s="70"/>
      <c r="D38" s="70"/>
      <c r="E38" s="70"/>
      <c r="F38" s="70"/>
      <c r="G38" s="70"/>
      <c r="H38" s="70"/>
      <c r="I38" s="58" t="s">
        <v>133</v>
      </c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535"/>
      <c r="AF38" s="535"/>
      <c r="AG38" s="535"/>
      <c r="AH38" s="535"/>
      <c r="AI38" s="535"/>
      <c r="AJ38" s="535"/>
      <c r="AK38" s="535"/>
      <c r="AL38" s="553"/>
      <c r="AM38" s="547"/>
      <c r="AN38" s="547"/>
      <c r="AO38" s="547"/>
      <c r="AP38" s="547"/>
      <c r="AQ38" s="547"/>
      <c r="AR38" s="547"/>
      <c r="AS38" s="548"/>
      <c r="BG38" s="352"/>
      <c r="BK38" s="352"/>
    </row>
    <row r="39" spans="1:63" s="51" customFormat="1" ht="15" x14ac:dyDescent="0.15">
      <c r="A39" s="72"/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535"/>
      <c r="AF39" s="535"/>
      <c r="AG39" s="535"/>
      <c r="AH39" s="535"/>
      <c r="AI39" s="535"/>
      <c r="AJ39" s="535"/>
      <c r="AK39" s="535"/>
      <c r="AL39" s="553"/>
      <c r="AM39" s="547"/>
      <c r="AN39" s="547"/>
      <c r="AO39" s="547"/>
      <c r="AP39" s="547"/>
      <c r="AQ39" s="547"/>
      <c r="AR39" s="547"/>
      <c r="AS39" s="548"/>
      <c r="BG39" s="352"/>
      <c r="BK39" s="352"/>
    </row>
    <row r="40" spans="1:63" s="51" customFormat="1" ht="15" x14ac:dyDescent="0.15">
      <c r="A40" s="72"/>
      <c r="B40" s="70"/>
      <c r="C40" s="70"/>
      <c r="D40" s="70" t="s">
        <v>134</v>
      </c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5" t="s">
        <v>135</v>
      </c>
      <c r="AE40" s="535" t="str">
        <f>IFERROR(IF(BK3&lt;&gt;BK4,"Fichier verrouillé",VLOOKUP($BG$5,source_salaires!$B$10:$AK$405,source_salaires!$Y$9,FALSE)),0)</f>
        <v>Fichier verrouillé</v>
      </c>
      <c r="AF40" s="535"/>
      <c r="AG40" s="535"/>
      <c r="AH40" s="535"/>
      <c r="AI40" s="535"/>
      <c r="AJ40" s="535"/>
      <c r="AK40" s="535"/>
      <c r="AL40" s="553"/>
      <c r="AM40" s="547"/>
      <c r="AN40" s="547"/>
      <c r="AO40" s="547"/>
      <c r="AP40" s="547"/>
      <c r="AQ40" s="547"/>
      <c r="AR40" s="547"/>
      <c r="AS40" s="548"/>
      <c r="BG40" s="352"/>
      <c r="BK40" s="352"/>
    </row>
    <row r="41" spans="1:63" s="51" customFormat="1" ht="15" x14ac:dyDescent="0.15">
      <c r="A41" s="72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547"/>
      <c r="AF41" s="547"/>
      <c r="AG41" s="547"/>
      <c r="AH41" s="547"/>
      <c r="AI41" s="547"/>
      <c r="AJ41" s="547"/>
      <c r="AK41" s="547"/>
      <c r="AL41" s="547"/>
      <c r="AM41" s="547"/>
      <c r="AN41" s="547"/>
      <c r="AO41" s="547"/>
      <c r="AP41" s="547"/>
      <c r="AQ41" s="547"/>
      <c r="AR41" s="547"/>
      <c r="AS41" s="548"/>
      <c r="BG41" s="352"/>
      <c r="BK41" s="352"/>
    </row>
    <row r="42" spans="1:63" s="51" customFormat="1" ht="16" thickBot="1" x14ac:dyDescent="0.2">
      <c r="A42" s="72"/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4" t="s">
        <v>137</v>
      </c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83"/>
      <c r="AF42" s="83"/>
      <c r="AG42" s="83"/>
      <c r="AH42" s="554">
        <f>SUM(AE32:AK40,AL32)</f>
        <v>0</v>
      </c>
      <c r="AI42" s="554"/>
      <c r="AJ42" s="554"/>
      <c r="AK42" s="554"/>
      <c r="AL42" s="554"/>
      <c r="AM42" s="554"/>
      <c r="AN42" s="554"/>
      <c r="AO42" s="554"/>
      <c r="AP42" s="83"/>
      <c r="AQ42" s="83"/>
      <c r="AR42" s="83"/>
      <c r="AS42" s="84"/>
      <c r="BG42" s="352"/>
      <c r="BK42" s="352"/>
    </row>
    <row r="43" spans="1:63" s="51" customFormat="1" ht="16" thickTop="1" x14ac:dyDescent="0.15">
      <c r="A43" s="72"/>
      <c r="B43" s="70"/>
      <c r="C43" s="70"/>
      <c r="D43" s="70" t="s">
        <v>138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83"/>
      <c r="AF43" s="83"/>
      <c r="AG43" s="83"/>
      <c r="AH43" s="555" t="str">
        <f>IFERROR(IF(BK3&lt;&gt;BK4,"Fichier verrouillé",VLOOKUP($BG$5,source_salaires!$B$10:$AK$405,source_salaires!$AB$9,FALSE)),0)</f>
        <v>Fichier verrouillé</v>
      </c>
      <c r="AI43" s="555"/>
      <c r="AJ43" s="555"/>
      <c r="AK43" s="555"/>
      <c r="AL43" s="555"/>
      <c r="AM43" s="555"/>
      <c r="AN43" s="555"/>
      <c r="AO43" s="555"/>
      <c r="AP43" s="83"/>
      <c r="AQ43" s="83"/>
      <c r="AR43" s="83"/>
      <c r="AS43" s="84"/>
      <c r="BG43" s="352"/>
      <c r="BK43" s="352"/>
    </row>
    <row r="44" spans="1:63" s="51" customFormat="1" ht="16" thickBot="1" x14ac:dyDescent="0.2">
      <c r="A44" s="72"/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7" t="s">
        <v>139</v>
      </c>
      <c r="AA44" s="70"/>
      <c r="AB44" s="70"/>
      <c r="AC44" s="70"/>
      <c r="AD44" s="70"/>
      <c r="AE44" s="83"/>
      <c r="AF44" s="83"/>
      <c r="AG44" s="83"/>
      <c r="AH44" s="554" t="e">
        <f>AH42-AH43</f>
        <v>#VALUE!</v>
      </c>
      <c r="AI44" s="554"/>
      <c r="AJ44" s="554"/>
      <c r="AK44" s="554"/>
      <c r="AL44" s="554"/>
      <c r="AM44" s="554"/>
      <c r="AN44" s="554"/>
      <c r="AO44" s="554"/>
      <c r="AP44" s="83"/>
      <c r="AQ44" s="83"/>
      <c r="AR44" s="83"/>
      <c r="AS44" s="84"/>
      <c r="BG44" s="352"/>
      <c r="BK44" s="352"/>
    </row>
    <row r="45" spans="1:63" s="51" customFormat="1" ht="16" thickTop="1" x14ac:dyDescent="0.15">
      <c r="A45" s="72"/>
      <c r="B45" s="70"/>
      <c r="C45" s="70"/>
      <c r="D45" s="70" t="s">
        <v>140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83"/>
      <c r="AF45" s="83"/>
      <c r="AG45" s="83"/>
      <c r="AH45" s="555" t="str">
        <f>IFERROR(IF(BK3&lt;&gt;BK4,"Fichier verrouillé",VLOOKUP($BG$5,source_salaires!$B$10:$AK$405,source_salaires!$AC$9,FALSE)),0)</f>
        <v>Fichier verrouillé</v>
      </c>
      <c r="AI45" s="555"/>
      <c r="AJ45" s="555"/>
      <c r="AK45" s="555"/>
      <c r="AL45" s="555"/>
      <c r="AM45" s="555"/>
      <c r="AN45" s="555"/>
      <c r="AO45" s="555"/>
      <c r="AP45" s="83"/>
      <c r="AQ45" s="83"/>
      <c r="AR45" s="83"/>
      <c r="AS45" s="84"/>
      <c r="BG45" s="352"/>
      <c r="BK45" s="352"/>
    </row>
    <row r="46" spans="1:63" s="51" customFormat="1" ht="8.25" customHeight="1" x14ac:dyDescent="0.15">
      <c r="A46" s="72"/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66"/>
      <c r="AI46" s="66"/>
      <c r="AJ46" s="66"/>
      <c r="AK46" s="66"/>
      <c r="AL46" s="66"/>
      <c r="AM46" s="66"/>
      <c r="AN46" s="66"/>
      <c r="AO46" s="66"/>
      <c r="AP46" s="70"/>
      <c r="AQ46" s="70"/>
      <c r="AR46" s="70"/>
      <c r="AS46" s="76"/>
      <c r="BG46" s="352"/>
      <c r="BK46" s="352"/>
    </row>
    <row r="47" spans="1:63" s="51" customFormat="1" ht="15" x14ac:dyDescent="0.15">
      <c r="A47" s="67"/>
      <c r="B47" s="78" t="s">
        <v>141</v>
      </c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9"/>
      <c r="BG47" s="352"/>
      <c r="BK47" s="352"/>
    </row>
    <row r="48" spans="1:63" s="51" customFormat="1" ht="15" x14ac:dyDescent="0.15">
      <c r="BG48" s="352"/>
      <c r="BK48" s="352"/>
    </row>
    <row r="49" spans="1:63" s="51" customFormat="1" ht="36.75" customHeight="1" x14ac:dyDescent="0.15">
      <c r="A49" s="556" t="s">
        <v>145</v>
      </c>
      <c r="B49" s="557"/>
      <c r="C49" s="557"/>
      <c r="D49" s="557"/>
      <c r="E49" s="557"/>
      <c r="F49" s="557"/>
      <c r="G49" s="557"/>
      <c r="H49" s="557"/>
      <c r="I49" s="557"/>
      <c r="J49" s="557"/>
      <c r="K49" s="557"/>
      <c r="L49" s="557"/>
      <c r="M49" s="557"/>
      <c r="N49" s="557"/>
      <c r="O49" s="557"/>
      <c r="P49" s="557"/>
      <c r="Q49" s="557"/>
      <c r="R49" s="557"/>
      <c r="S49" s="557"/>
      <c r="T49" s="557"/>
      <c r="U49" s="557"/>
      <c r="V49" s="557"/>
      <c r="W49" s="557"/>
      <c r="X49" s="557"/>
      <c r="Y49" s="557"/>
      <c r="Z49" s="557"/>
      <c r="AA49" s="557"/>
      <c r="AB49" s="557"/>
      <c r="AC49" s="557"/>
      <c r="AD49" s="558"/>
      <c r="AE49" s="559" t="s">
        <v>144</v>
      </c>
      <c r="AF49" s="560"/>
      <c r="AG49" s="560"/>
      <c r="AH49" s="560"/>
      <c r="AI49" s="560"/>
      <c r="AJ49" s="560"/>
      <c r="AK49" s="561"/>
      <c r="AL49" s="559" t="s">
        <v>143</v>
      </c>
      <c r="AM49" s="560"/>
      <c r="AN49" s="560"/>
      <c r="AO49" s="560"/>
      <c r="AP49" s="560"/>
      <c r="AQ49" s="560"/>
      <c r="AR49" s="560"/>
      <c r="AS49" s="561"/>
      <c r="BG49" s="352"/>
      <c r="BK49" s="352"/>
    </row>
    <row r="50" spans="1:63" x14ac:dyDescent="0.15">
      <c r="A50" s="578"/>
      <c r="B50" s="579"/>
      <c r="C50" s="579"/>
      <c r="D50" s="579"/>
      <c r="E50" s="579"/>
      <c r="F50" s="579"/>
      <c r="G50" s="579"/>
      <c r="H50" s="579"/>
      <c r="I50" s="579"/>
      <c r="J50" s="579"/>
      <c r="K50" s="579"/>
      <c r="L50" s="579"/>
      <c r="M50" s="579"/>
      <c r="N50" s="579"/>
      <c r="O50" s="579"/>
      <c r="P50" s="579"/>
      <c r="Q50" s="579"/>
      <c r="R50" s="579"/>
      <c r="S50" s="579"/>
      <c r="T50" s="579"/>
      <c r="U50" s="579"/>
      <c r="V50" s="579"/>
      <c r="W50" s="579"/>
      <c r="X50" s="579"/>
      <c r="Y50" s="579"/>
      <c r="Z50" s="579"/>
      <c r="AA50" s="579"/>
      <c r="AB50" s="579"/>
      <c r="AC50" s="579"/>
      <c r="AD50" s="580"/>
      <c r="AE50" s="569" t="s">
        <v>206</v>
      </c>
      <c r="AF50" s="570"/>
      <c r="AG50" s="570"/>
      <c r="AH50" s="570"/>
      <c r="AI50" s="570"/>
      <c r="AJ50" s="570"/>
      <c r="AK50" s="571"/>
      <c r="AL50" s="572" t="str">
        <f>IFERROR(IF(BK3&lt;&gt;BK4,"Fichier verrouillé",VLOOKUP($BG$5,source_salaires!$B$10:$AK$405,source_salaires!$AG$9,FALSE)),0)</f>
        <v>Fichier verrouillé</v>
      </c>
      <c r="AM50" s="573"/>
      <c r="AN50" s="573"/>
      <c r="AO50" s="573"/>
      <c r="AP50" s="573"/>
      <c r="AQ50" s="573"/>
      <c r="AR50" s="573"/>
      <c r="AS50" s="574"/>
    </row>
    <row r="51" spans="1:63" x14ac:dyDescent="0.15">
      <c r="A51" s="581"/>
      <c r="B51" s="582"/>
      <c r="C51" s="582"/>
      <c r="D51" s="582"/>
      <c r="E51" s="582"/>
      <c r="F51" s="582"/>
      <c r="G51" s="582"/>
      <c r="H51" s="582"/>
      <c r="I51" s="582"/>
      <c r="J51" s="582"/>
      <c r="K51" s="582"/>
      <c r="L51" s="582"/>
      <c r="M51" s="582"/>
      <c r="N51" s="582"/>
      <c r="O51" s="582"/>
      <c r="P51" s="582"/>
      <c r="Q51" s="582"/>
      <c r="R51" s="582"/>
      <c r="S51" s="582"/>
      <c r="T51" s="582"/>
      <c r="U51" s="582"/>
      <c r="V51" s="582"/>
      <c r="W51" s="582"/>
      <c r="X51" s="582"/>
      <c r="Y51" s="582"/>
      <c r="Z51" s="582"/>
      <c r="AA51" s="582"/>
      <c r="AB51" s="582"/>
      <c r="AC51" s="582"/>
      <c r="AD51" s="583"/>
      <c r="AE51" s="569" t="s">
        <v>207</v>
      </c>
      <c r="AF51" s="570"/>
      <c r="AG51" s="570"/>
      <c r="AH51" s="570"/>
      <c r="AI51" s="570"/>
      <c r="AJ51" s="570"/>
      <c r="AK51" s="571"/>
      <c r="AL51" s="575" t="str">
        <f>IFERROR(IF(BK3&lt;&gt;BK4,"Fichier verrouillé",VLOOKUP($BG$5,source_salaires!$B$10:$AK$405,source_salaires!$AH$9,FALSE)),0)</f>
        <v>Fichier verrouillé</v>
      </c>
      <c r="AM51" s="576"/>
      <c r="AN51" s="576"/>
      <c r="AO51" s="576"/>
      <c r="AP51" s="576"/>
      <c r="AQ51" s="576"/>
      <c r="AR51" s="576"/>
      <c r="AS51" s="577"/>
    </row>
    <row r="52" spans="1:63" x14ac:dyDescent="0.15">
      <c r="A52" s="581"/>
      <c r="B52" s="582"/>
      <c r="C52" s="582"/>
      <c r="D52" s="582"/>
      <c r="E52" s="582"/>
      <c r="F52" s="582"/>
      <c r="G52" s="582"/>
      <c r="H52" s="582"/>
      <c r="I52" s="582"/>
      <c r="J52" s="582"/>
      <c r="K52" s="582"/>
      <c r="L52" s="582"/>
      <c r="M52" s="582"/>
      <c r="N52" s="582"/>
      <c r="O52" s="582"/>
      <c r="P52" s="582"/>
      <c r="Q52" s="582"/>
      <c r="R52" s="582"/>
      <c r="S52" s="582"/>
      <c r="T52" s="582"/>
      <c r="U52" s="582"/>
      <c r="V52" s="582"/>
      <c r="W52" s="582"/>
      <c r="X52" s="582"/>
      <c r="Y52" s="582"/>
      <c r="Z52" s="582"/>
      <c r="AA52" s="582"/>
      <c r="AB52" s="582"/>
      <c r="AC52" s="582"/>
      <c r="AD52" s="583"/>
      <c r="AE52" s="569" t="s">
        <v>209</v>
      </c>
      <c r="AF52" s="570"/>
      <c r="AG52" s="570"/>
      <c r="AH52" s="570"/>
      <c r="AI52" s="570"/>
      <c r="AJ52" s="570"/>
      <c r="AK52" s="571"/>
      <c r="AL52" s="575" t="str">
        <f>IFERROR(IF(BK3&lt;&gt;BK4,"Fichier verrouillé",VLOOKUP($BG$5,source_salaires!$B$10:$AK$405,source_salaires!$AI$9,FALSE)),0)</f>
        <v>Fichier verrouillé</v>
      </c>
      <c r="AM52" s="576"/>
      <c r="AN52" s="576"/>
      <c r="AO52" s="576"/>
      <c r="AP52" s="576"/>
      <c r="AQ52" s="576"/>
      <c r="AR52" s="576"/>
      <c r="AS52" s="577"/>
    </row>
    <row r="53" spans="1:63" x14ac:dyDescent="0.15">
      <c r="A53" s="581"/>
      <c r="B53" s="582"/>
      <c r="C53" s="582"/>
      <c r="D53" s="582"/>
      <c r="E53" s="582"/>
      <c r="F53" s="582"/>
      <c r="G53" s="582"/>
      <c r="H53" s="582"/>
      <c r="I53" s="582"/>
      <c r="J53" s="582"/>
      <c r="K53" s="582"/>
      <c r="L53" s="582"/>
      <c r="M53" s="582"/>
      <c r="N53" s="582"/>
      <c r="O53" s="582"/>
      <c r="P53" s="582"/>
      <c r="Q53" s="582"/>
      <c r="R53" s="582"/>
      <c r="S53" s="582"/>
      <c r="T53" s="582"/>
      <c r="U53" s="582"/>
      <c r="V53" s="582"/>
      <c r="W53" s="582"/>
      <c r="X53" s="582"/>
      <c r="Y53" s="582"/>
      <c r="Z53" s="582"/>
      <c r="AA53" s="582"/>
      <c r="AB53" s="582"/>
      <c r="AC53" s="582"/>
      <c r="AD53" s="583"/>
      <c r="AE53" s="445" t="s">
        <v>208</v>
      </c>
      <c r="AF53" s="446"/>
      <c r="AG53" s="446"/>
      <c r="AH53" s="446"/>
      <c r="AI53" s="446"/>
      <c r="AJ53" s="446"/>
      <c r="AK53" s="447"/>
      <c r="AL53" s="575" t="str">
        <f>IFERROR(IF(BK3&lt;&gt;BK4,"Fichier verrouillé",VLOOKUP($BG$5,source_salaires!$B$10:$AK$405,source_salaires!$AJ$9,FALSE)),0)</f>
        <v>Fichier verrouillé</v>
      </c>
      <c r="AM53" s="576"/>
      <c r="AN53" s="576"/>
      <c r="AO53" s="576"/>
      <c r="AP53" s="576"/>
      <c r="AQ53" s="576"/>
      <c r="AR53" s="576"/>
      <c r="AS53" s="577"/>
    </row>
    <row r="54" spans="1:63" ht="15" x14ac:dyDescent="0.15">
      <c r="A54" s="60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79" t="s">
        <v>136</v>
      </c>
      <c r="U54" s="61"/>
      <c r="V54" s="61"/>
      <c r="W54" s="61"/>
      <c r="X54" s="61"/>
      <c r="Y54" s="61"/>
      <c r="Z54" s="61"/>
      <c r="AA54" s="61"/>
      <c r="AB54" s="61"/>
      <c r="AC54" s="61"/>
      <c r="AD54" s="62"/>
      <c r="AE54" s="562"/>
      <c r="AF54" s="562"/>
      <c r="AG54" s="562"/>
      <c r="AH54" s="562"/>
      <c r="AI54" s="562"/>
      <c r="AJ54" s="562"/>
      <c r="AK54" s="563"/>
      <c r="AL54" s="564">
        <f>SUM(AL50:AS53)</f>
        <v>0</v>
      </c>
      <c r="AM54" s="565"/>
      <c r="AN54" s="565"/>
      <c r="AO54" s="565"/>
      <c r="AP54" s="565"/>
      <c r="AQ54" s="565"/>
      <c r="AR54" s="565"/>
      <c r="AS54" s="565"/>
    </row>
    <row r="55" spans="1:63" x14ac:dyDescent="0.15">
      <c r="T55" s="58"/>
      <c r="U55" s="58"/>
      <c r="V55" s="58"/>
      <c r="W55" s="58"/>
    </row>
    <row r="56" spans="1:63" ht="15" x14ac:dyDescent="0.15">
      <c r="A56" s="566" t="s">
        <v>146</v>
      </c>
      <c r="B56" s="567"/>
      <c r="C56" s="567"/>
      <c r="D56" s="567"/>
      <c r="E56" s="567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7"/>
      <c r="T56" s="567"/>
      <c r="U56" s="567"/>
      <c r="V56" s="567"/>
      <c r="W56" s="567"/>
      <c r="X56" s="567"/>
      <c r="Y56" s="567"/>
      <c r="Z56" s="567"/>
      <c r="AA56" s="567"/>
      <c r="AB56" s="567"/>
      <c r="AC56" s="567"/>
      <c r="AD56" s="567"/>
      <c r="AE56" s="567"/>
      <c r="AF56" s="567"/>
      <c r="AG56" s="567"/>
      <c r="AH56" s="567"/>
      <c r="AI56" s="567"/>
      <c r="AJ56" s="567"/>
      <c r="AK56" s="567"/>
      <c r="AL56" s="567"/>
      <c r="AM56" s="567"/>
      <c r="AN56" s="567"/>
      <c r="AO56" s="567"/>
      <c r="AP56" s="567"/>
      <c r="AQ56" s="567"/>
      <c r="AR56" s="567"/>
      <c r="AS56" s="568"/>
    </row>
    <row r="57" spans="1:63" ht="31.5" customHeight="1" x14ac:dyDescent="0.15">
      <c r="A57" s="80"/>
      <c r="B57" s="448" t="s">
        <v>147</v>
      </c>
      <c r="C57" s="584" t="s">
        <v>160</v>
      </c>
      <c r="D57" s="584"/>
      <c r="E57" s="584"/>
      <c r="F57" s="584"/>
      <c r="G57" s="584"/>
      <c r="H57" s="584"/>
      <c r="I57" s="584"/>
      <c r="J57" s="584"/>
      <c r="K57" s="584"/>
      <c r="L57" s="584"/>
      <c r="M57" s="584"/>
      <c r="N57" s="584"/>
      <c r="O57" s="584"/>
      <c r="P57" s="584"/>
      <c r="Q57" s="584"/>
      <c r="R57" s="584"/>
      <c r="S57" s="584"/>
      <c r="T57" s="584"/>
      <c r="U57" s="584"/>
      <c r="V57" s="584"/>
      <c r="W57" s="584"/>
      <c r="X57" s="584"/>
      <c r="Y57" s="584"/>
      <c r="Z57" s="584"/>
      <c r="AA57" s="584"/>
      <c r="AB57" s="584"/>
      <c r="AC57" s="584"/>
      <c r="AD57" s="585"/>
      <c r="AE57" s="590"/>
      <c r="AF57" s="590"/>
      <c r="AG57" s="590"/>
      <c r="AH57" s="590"/>
      <c r="AI57" s="590"/>
      <c r="AJ57" s="590"/>
      <c r="AK57" s="590"/>
      <c r="AL57" s="590"/>
      <c r="AM57" s="590"/>
      <c r="AN57" s="590"/>
      <c r="AO57" s="590"/>
      <c r="AP57" s="590"/>
      <c r="AQ57" s="590"/>
      <c r="AR57" s="590"/>
      <c r="AS57" s="590"/>
    </row>
    <row r="58" spans="1:63" ht="31.5" customHeight="1" x14ac:dyDescent="0.15">
      <c r="A58" s="80"/>
      <c r="B58" s="448" t="s">
        <v>148</v>
      </c>
      <c r="C58" s="584" t="s">
        <v>149</v>
      </c>
      <c r="D58" s="584"/>
      <c r="E58" s="584"/>
      <c r="F58" s="584"/>
      <c r="G58" s="584"/>
      <c r="H58" s="584"/>
      <c r="I58" s="584"/>
      <c r="J58" s="584"/>
      <c r="K58" s="584"/>
      <c r="L58" s="584"/>
      <c r="M58" s="584"/>
      <c r="N58" s="584"/>
      <c r="O58" s="584"/>
      <c r="P58" s="584"/>
      <c r="Q58" s="584"/>
      <c r="R58" s="584"/>
      <c r="S58" s="584"/>
      <c r="T58" s="584"/>
      <c r="U58" s="584"/>
      <c r="V58" s="584"/>
      <c r="W58" s="584"/>
      <c r="X58" s="584"/>
      <c r="Y58" s="584"/>
      <c r="Z58" s="584"/>
      <c r="AA58" s="584"/>
      <c r="AB58" s="584"/>
      <c r="AC58" s="584"/>
      <c r="AD58" s="449"/>
      <c r="AE58" s="590"/>
      <c r="AF58" s="590"/>
      <c r="AG58" s="590"/>
      <c r="AH58" s="590"/>
      <c r="AI58" s="590"/>
      <c r="AJ58" s="590"/>
      <c r="AK58" s="590"/>
      <c r="AL58" s="590"/>
      <c r="AM58" s="590"/>
      <c r="AN58" s="590"/>
      <c r="AO58" s="590"/>
      <c r="AP58" s="590"/>
      <c r="AQ58" s="590"/>
      <c r="AR58" s="590"/>
      <c r="AS58" s="590"/>
    </row>
    <row r="59" spans="1:63" ht="31.5" customHeight="1" x14ac:dyDescent="0.15">
      <c r="A59" s="80"/>
      <c r="B59" s="448" t="s">
        <v>150</v>
      </c>
      <c r="C59" s="591" t="s">
        <v>151</v>
      </c>
      <c r="D59" s="592"/>
      <c r="E59" s="592"/>
      <c r="F59" s="592"/>
      <c r="G59" s="592"/>
      <c r="H59" s="592"/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3"/>
      <c r="AE59" s="590"/>
      <c r="AF59" s="590"/>
      <c r="AG59" s="590"/>
      <c r="AH59" s="590"/>
      <c r="AI59" s="590"/>
      <c r="AJ59" s="590"/>
      <c r="AK59" s="590"/>
      <c r="AL59" s="590"/>
      <c r="AM59" s="590"/>
      <c r="AN59" s="590"/>
      <c r="AO59" s="590"/>
      <c r="AP59" s="590"/>
      <c r="AQ59" s="590"/>
      <c r="AR59" s="590"/>
      <c r="AS59" s="590"/>
    </row>
    <row r="61" spans="1:63" ht="2.2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6"/>
    </row>
    <row r="62" spans="1:63" x14ac:dyDescent="0.15">
      <c r="A62" s="57"/>
      <c r="B62" s="58" t="s">
        <v>152</v>
      </c>
      <c r="C62" s="58"/>
      <c r="D62" s="58"/>
      <c r="E62" s="58"/>
      <c r="F62" s="58"/>
      <c r="G62" s="58"/>
      <c r="H62" s="58"/>
      <c r="I62" s="589">
        <f>paramètres!B12</f>
        <v>0</v>
      </c>
      <c r="J62" s="589"/>
      <c r="K62" s="589"/>
      <c r="L62" s="589"/>
      <c r="M62" s="589"/>
      <c r="N62" s="589"/>
      <c r="O62" s="589"/>
      <c r="P62" s="589"/>
      <c r="Q62" s="589"/>
      <c r="R62" s="589"/>
      <c r="S62" s="589"/>
      <c r="T62" s="589"/>
      <c r="U62" s="589"/>
      <c r="V62" s="589"/>
      <c r="W62" s="589"/>
      <c r="X62" s="589"/>
      <c r="Y62" s="589"/>
      <c r="Z62" s="589"/>
      <c r="AA62" s="589"/>
      <c r="AB62" s="589"/>
      <c r="AC62" s="589"/>
      <c r="AD62" s="589"/>
      <c r="AE62" s="589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9"/>
    </row>
    <row r="63" spans="1:63" ht="2.25" customHeight="1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9"/>
    </row>
    <row r="64" spans="1:63" x14ac:dyDescent="0.15">
      <c r="A64" s="57"/>
      <c r="B64" s="58" t="s">
        <v>153</v>
      </c>
      <c r="C64" s="58"/>
      <c r="D64" s="58"/>
      <c r="E64" s="58"/>
      <c r="F64" s="58"/>
      <c r="G64" s="343" t="str">
        <f>MID(paramètres!B18,1,1)</f>
        <v/>
      </c>
      <c r="H64" s="344" t="str">
        <f>MID(paramètres!B18,2,1)</f>
        <v/>
      </c>
      <c r="I64" s="344" t="str">
        <f>MID(paramètres!B18,3,1)</f>
        <v/>
      </c>
      <c r="J64" s="344" t="str">
        <f>MID(paramètres!B18,4,1)</f>
        <v/>
      </c>
      <c r="K64" s="344" t="str">
        <f>MID(paramètres!B18,5,1)</f>
        <v/>
      </c>
      <c r="L64" s="345" t="str">
        <f>MID(paramètres!B18,6,1)</f>
        <v/>
      </c>
      <c r="M64" s="346"/>
      <c r="N64" s="344" t="str">
        <f>RIGHT(paramètres!B18,1)</f>
        <v/>
      </c>
      <c r="O64" s="58"/>
      <c r="P64" s="58"/>
      <c r="Q64" s="58"/>
      <c r="R64" s="58"/>
      <c r="S64" s="58"/>
      <c r="T64" s="58"/>
      <c r="U64" s="58"/>
      <c r="V64" s="58"/>
      <c r="W64" s="58"/>
      <c r="X64" s="58" t="s">
        <v>155</v>
      </c>
      <c r="Y64" s="58"/>
      <c r="Z64" s="58"/>
      <c r="AA64" s="589">
        <f>paramètres!B30</f>
        <v>0</v>
      </c>
      <c r="AB64" s="589"/>
      <c r="AC64" s="589"/>
      <c r="AD64" s="589"/>
      <c r="AE64" s="589"/>
      <c r="AF64" s="589"/>
      <c r="AG64" s="589"/>
      <c r="AH64" s="589"/>
      <c r="AI64" s="589"/>
      <c r="AJ64" s="58"/>
      <c r="AK64" s="58"/>
      <c r="AL64" s="58"/>
      <c r="AM64" s="58"/>
      <c r="AN64" s="58"/>
      <c r="AO64" s="58"/>
      <c r="AP64" s="58"/>
      <c r="AQ64" s="58"/>
      <c r="AR64" s="58"/>
      <c r="AS64" s="59"/>
    </row>
    <row r="65" spans="1:45" ht="2.25" customHeight="1" x14ac:dyDescent="0.15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347"/>
      <c r="AB65" s="347"/>
      <c r="AC65" s="347"/>
      <c r="AD65" s="347"/>
      <c r="AE65" s="347"/>
      <c r="AF65" s="347"/>
      <c r="AG65" s="347"/>
      <c r="AH65" s="347"/>
      <c r="AI65" s="347"/>
      <c r="AJ65" s="58"/>
      <c r="AK65" s="58"/>
      <c r="AL65" s="58"/>
      <c r="AM65" s="58"/>
      <c r="AN65" s="58"/>
      <c r="AO65" s="58"/>
      <c r="AP65" s="58"/>
      <c r="AQ65" s="58"/>
      <c r="AR65" s="58"/>
      <c r="AS65" s="59"/>
    </row>
    <row r="66" spans="1:45" x14ac:dyDescent="0.15">
      <c r="A66" s="57"/>
      <c r="B66" s="58" t="s">
        <v>157</v>
      </c>
      <c r="C66" s="58"/>
      <c r="D66" s="58"/>
      <c r="E66" s="58"/>
      <c r="F66" s="58"/>
      <c r="G66" s="588">
        <f>paramètres!B26</f>
        <v>0</v>
      </c>
      <c r="H66" s="588"/>
      <c r="I66" s="588"/>
      <c r="J66" s="346"/>
      <c r="K66" s="346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 t="s">
        <v>15</v>
      </c>
      <c r="Y66" s="58"/>
      <c r="Z66" s="58"/>
      <c r="AA66" s="589">
        <f>paramètres!B28</f>
        <v>0</v>
      </c>
      <c r="AB66" s="589"/>
      <c r="AC66" s="589"/>
      <c r="AD66" s="589"/>
      <c r="AE66" s="589"/>
      <c r="AF66" s="589"/>
      <c r="AG66" s="589"/>
      <c r="AH66" s="589"/>
      <c r="AI66" s="589"/>
      <c r="AJ66" s="58"/>
      <c r="AK66" s="58"/>
      <c r="AL66" s="58"/>
      <c r="AM66" s="58"/>
      <c r="AN66" s="58"/>
      <c r="AO66" s="58"/>
      <c r="AP66" s="58"/>
      <c r="AQ66" s="58"/>
      <c r="AR66" s="58"/>
      <c r="AS66" s="59"/>
    </row>
    <row r="67" spans="1:45" ht="2.25" customHeight="1" x14ac:dyDescent="0.15">
      <c r="A67" s="57"/>
      <c r="B67" s="58"/>
      <c r="C67" s="58"/>
      <c r="D67" s="58"/>
      <c r="E67" s="58"/>
      <c r="F67" s="58"/>
      <c r="G67" s="346"/>
      <c r="H67" s="346"/>
      <c r="I67" s="346"/>
      <c r="J67" s="346"/>
      <c r="K67" s="346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347"/>
      <c r="AB67" s="347"/>
      <c r="AC67" s="347"/>
      <c r="AD67" s="347"/>
      <c r="AE67" s="347"/>
      <c r="AF67" s="347"/>
      <c r="AG67" s="347"/>
      <c r="AH67" s="347"/>
      <c r="AI67" s="347"/>
      <c r="AJ67" s="58"/>
      <c r="AK67" s="58"/>
      <c r="AL67" s="58"/>
      <c r="AM67" s="58"/>
      <c r="AN67" s="58"/>
      <c r="AO67" s="58"/>
      <c r="AP67" s="58"/>
      <c r="AQ67" s="58"/>
      <c r="AR67" s="58"/>
      <c r="AS67" s="59"/>
    </row>
    <row r="68" spans="1:45" x14ac:dyDescent="0.15">
      <c r="A68" s="57"/>
      <c r="B68" s="58" t="s">
        <v>154</v>
      </c>
      <c r="C68" s="58"/>
      <c r="D68" s="58"/>
      <c r="E68" s="58"/>
      <c r="F68" s="58"/>
      <c r="G68" s="588">
        <f>paramètres!B32</f>
        <v>0</v>
      </c>
      <c r="H68" s="588"/>
      <c r="I68" s="588"/>
      <c r="J68" s="588"/>
      <c r="K68" s="58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 t="s">
        <v>156</v>
      </c>
      <c r="Y68" s="58"/>
      <c r="Z68" s="58"/>
      <c r="AA68" s="589">
        <f>paramètres!B34</f>
        <v>0</v>
      </c>
      <c r="AB68" s="589"/>
      <c r="AC68" s="589"/>
      <c r="AD68" s="589"/>
      <c r="AE68" s="589"/>
      <c r="AF68" s="589"/>
      <c r="AG68" s="589"/>
      <c r="AH68" s="589"/>
      <c r="AI68" s="589"/>
      <c r="AJ68" s="58"/>
      <c r="AK68" s="58"/>
      <c r="AL68" s="58"/>
      <c r="AM68" s="58"/>
      <c r="AN68" s="58"/>
      <c r="AO68" s="58"/>
      <c r="AP68" s="58"/>
      <c r="AQ68" s="58"/>
      <c r="AR68" s="58"/>
      <c r="AS68" s="59"/>
    </row>
    <row r="69" spans="1:45" ht="2.25" customHeight="1" x14ac:dyDescent="0.15">
      <c r="A69" s="60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2"/>
    </row>
    <row r="70" spans="1:45" ht="2.25" customHeight="1" x14ac:dyDescent="0.15"/>
    <row r="71" spans="1:45" x14ac:dyDescent="0.15">
      <c r="V71" s="2" t="s">
        <v>174</v>
      </c>
      <c r="X71" s="586">
        <f>paramètres!B28</f>
        <v>0</v>
      </c>
      <c r="Y71" s="586"/>
      <c r="Z71" s="586"/>
      <c r="AA71" s="586"/>
      <c r="AB71" s="586"/>
      <c r="AC71" s="586"/>
      <c r="AE71" s="2" t="s">
        <v>175</v>
      </c>
      <c r="AF71" s="587" t="str">
        <f>IF(paramètres!B22&lt;&gt;"",paramètres!B22,"")</f>
        <v/>
      </c>
      <c r="AG71" s="587"/>
      <c r="AH71" s="587"/>
      <c r="AI71" s="587"/>
      <c r="AJ71" s="587"/>
      <c r="AK71" s="587"/>
    </row>
    <row r="73" spans="1:45" ht="15" x14ac:dyDescent="0.15">
      <c r="AC73" s="51" t="s">
        <v>158</v>
      </c>
    </row>
  </sheetData>
  <mergeCells count="90">
    <mergeCell ref="A6:M6"/>
    <mergeCell ref="Z6:AA6"/>
    <mergeCell ref="A1:M1"/>
    <mergeCell ref="A2:M2"/>
    <mergeCell ref="U2:AS2"/>
    <mergeCell ref="A3:M3"/>
    <mergeCell ref="U3:AS3"/>
    <mergeCell ref="BF3:BF4"/>
    <mergeCell ref="BG3:BG4"/>
    <mergeCell ref="A4:M4"/>
    <mergeCell ref="U4:AS4"/>
    <mergeCell ref="A5:M5"/>
    <mergeCell ref="BE3:BE4"/>
    <mergeCell ref="A7:M7"/>
    <mergeCell ref="AC12:AR12"/>
    <mergeCell ref="H14:T14"/>
    <mergeCell ref="AC14:AR14"/>
    <mergeCell ref="D16:G16"/>
    <mergeCell ref="I16:J16"/>
    <mergeCell ref="N16:T16"/>
    <mergeCell ref="AC16:AR16"/>
    <mergeCell ref="H18:M18"/>
    <mergeCell ref="S18:T18"/>
    <mergeCell ref="AC18:AR18"/>
    <mergeCell ref="X20:AB20"/>
    <mergeCell ref="AD20:AH20"/>
    <mergeCell ref="AK20:AR20"/>
    <mergeCell ref="A23:U23"/>
    <mergeCell ref="AE23:AS23"/>
    <mergeCell ref="AE24:AK24"/>
    <mergeCell ref="AL24:AS24"/>
    <mergeCell ref="AE25:AK26"/>
    <mergeCell ref="AL25:AS26"/>
    <mergeCell ref="AE27:AK30"/>
    <mergeCell ref="AL27:AS30"/>
    <mergeCell ref="AE31:AK31"/>
    <mergeCell ref="AL31:AS31"/>
    <mergeCell ref="AE32:AK32"/>
    <mergeCell ref="AL32:AS32"/>
    <mergeCell ref="AL41:AS41"/>
    <mergeCell ref="AE33:AK33"/>
    <mergeCell ref="AL33:AS33"/>
    <mergeCell ref="R34:S34"/>
    <mergeCell ref="AE34:AK34"/>
    <mergeCell ref="AL34:AS40"/>
    <mergeCell ref="R35:S35"/>
    <mergeCell ref="AE35:AK35"/>
    <mergeCell ref="R36:S36"/>
    <mergeCell ref="AE36:AK36"/>
    <mergeCell ref="R37:S37"/>
    <mergeCell ref="AE37:AK37"/>
    <mergeCell ref="AE38:AK38"/>
    <mergeCell ref="AE39:AK39"/>
    <mergeCell ref="AE40:AK40"/>
    <mergeCell ref="AE41:AK41"/>
    <mergeCell ref="AH42:AO42"/>
    <mergeCell ref="AH43:AO43"/>
    <mergeCell ref="AH44:AO44"/>
    <mergeCell ref="AH45:AO45"/>
    <mergeCell ref="A49:AD49"/>
    <mergeCell ref="AE49:AK49"/>
    <mergeCell ref="AL49:AS49"/>
    <mergeCell ref="A50:AD50"/>
    <mergeCell ref="AE50:AK50"/>
    <mergeCell ref="AL50:AS50"/>
    <mergeCell ref="A51:AD51"/>
    <mergeCell ref="AE51:AK51"/>
    <mergeCell ref="AL51:AS51"/>
    <mergeCell ref="C59:AD59"/>
    <mergeCell ref="AE59:AS59"/>
    <mergeCell ref="A52:AD52"/>
    <mergeCell ref="AE52:AK52"/>
    <mergeCell ref="AL52:AS52"/>
    <mergeCell ref="A53:AD53"/>
    <mergeCell ref="AL53:AS53"/>
    <mergeCell ref="AE54:AK54"/>
    <mergeCell ref="AL54:AS54"/>
    <mergeCell ref="A56:AS56"/>
    <mergeCell ref="C57:AD57"/>
    <mergeCell ref="AE57:AS57"/>
    <mergeCell ref="C58:AC58"/>
    <mergeCell ref="AE58:AS58"/>
    <mergeCell ref="X71:AC71"/>
    <mergeCell ref="AF71:AK71"/>
    <mergeCell ref="I62:AE62"/>
    <mergeCell ref="AA64:AI64"/>
    <mergeCell ref="G66:I66"/>
    <mergeCell ref="AA66:AI66"/>
    <mergeCell ref="G68:K68"/>
    <mergeCell ref="AA68:AI68"/>
  </mergeCells>
  <conditionalFormatting sqref="D16:G16 I16:J16 N16:T16 M10:R10 T10 AA68">
    <cfRule type="containsBlanks" dxfId="461" priority="18">
      <formula>LEN(TRIM(D10))=0</formula>
    </cfRule>
  </conditionalFormatting>
  <conditionalFormatting sqref="H18:M18 S18:T18">
    <cfRule type="containsBlanks" dxfId="460" priority="17">
      <formula>LEN(TRIM(H18))=0</formula>
    </cfRule>
  </conditionalFormatting>
  <conditionalFormatting sqref="J20:K20">
    <cfRule type="containsBlanks" dxfId="459" priority="15">
      <formula>LEN(TRIM(J20))=0</formula>
    </cfRule>
  </conditionalFormatting>
  <conditionalFormatting sqref="G12">
    <cfRule type="containsBlanks" dxfId="458" priority="16">
      <formula>LEN(TRIM(G12))=0</formula>
    </cfRule>
  </conditionalFormatting>
  <conditionalFormatting sqref="M20:N20">
    <cfRule type="containsBlanks" dxfId="457" priority="14">
      <formula>LEN(TRIM(M20))=0</formula>
    </cfRule>
  </conditionalFormatting>
  <conditionalFormatting sqref="AI10:AN10">
    <cfRule type="containsBlanks" dxfId="456" priority="13">
      <formula>LEN(TRIM(AI10))=0</formula>
    </cfRule>
  </conditionalFormatting>
  <conditionalFormatting sqref="X20:AB20">
    <cfRule type="containsBlanks" dxfId="455" priority="12">
      <formula>LEN(TRIM(X20))=0</formula>
    </cfRule>
  </conditionalFormatting>
  <conditionalFormatting sqref="AD20">
    <cfRule type="containsBlanks" dxfId="454" priority="11">
      <formula>LEN(TRIM(AD20))=0</formula>
    </cfRule>
  </conditionalFormatting>
  <conditionalFormatting sqref="AK20:AR20">
    <cfRule type="containsBlanks" dxfId="453" priority="10">
      <formula>LEN(TRIM(AK20))=0</formula>
    </cfRule>
  </conditionalFormatting>
  <conditionalFormatting sqref="AC12:AR12 AC14:AR14 AC18:AR18 AC16:AR16">
    <cfRule type="containsBlanks" dxfId="452" priority="9">
      <formula>LEN(TRIM(AC12))=0</formula>
    </cfRule>
  </conditionalFormatting>
  <conditionalFormatting sqref="H14:T14">
    <cfRule type="containsBlanks" dxfId="451" priority="8">
      <formula>LEN(TRIM(H14))=0</formula>
    </cfRule>
  </conditionalFormatting>
  <conditionalFormatting sqref="AP10">
    <cfRule type="containsBlanks" dxfId="450" priority="7">
      <formula>LEN(TRIM(AP10))=0</formula>
    </cfRule>
  </conditionalFormatting>
  <conditionalFormatting sqref="G64:L64">
    <cfRule type="containsBlanks" dxfId="449" priority="6">
      <formula>LEN(TRIM(G64))=0</formula>
    </cfRule>
  </conditionalFormatting>
  <conditionalFormatting sqref="N64">
    <cfRule type="containsBlanks" dxfId="448" priority="5">
      <formula>LEN(TRIM(N64))=0</formula>
    </cfRule>
  </conditionalFormatting>
  <conditionalFormatting sqref="G66:I66 G68:K68">
    <cfRule type="containsBlanks" dxfId="447" priority="4">
      <formula>LEN(TRIM(G66))=0</formula>
    </cfRule>
  </conditionalFormatting>
  <conditionalFormatting sqref="I62:AE62">
    <cfRule type="containsBlanks" dxfId="446" priority="3">
      <formula>LEN(TRIM(I62))=0</formula>
    </cfRule>
  </conditionalFormatting>
  <conditionalFormatting sqref="AA64:AI64 AA66:AI66">
    <cfRule type="containsBlanks" dxfId="445" priority="2">
      <formula>LEN(TRIM(AA64))=0</formula>
    </cfRule>
  </conditionalFormatting>
  <conditionalFormatting sqref="Z6:AA6">
    <cfRule type="containsBlanks" dxfId="444" priority="1">
      <formula>LEN(TRIM(Z6))=0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84" orientation="portrait" r:id="rId1"/>
  <headerFooter>
    <oddHeader>&amp;R&amp;"Geneva,Gras"&amp;12ID19</oddHeader>
    <oddFooter>&amp;L_____________________________
(1) Célibataire, marié, veuf, divorcé.
(2) Inclure la période des congés.&amp;R
Mis au format Excel par : www.impots-et-taxes.com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8">
    <pageSetUpPr fitToPage="1"/>
  </sheetPr>
  <dimension ref="A1:BF26"/>
  <sheetViews>
    <sheetView showGridLines="0" workbookViewId="0">
      <selection activeCell="AL39" sqref="AL39"/>
    </sheetView>
  </sheetViews>
  <sheetFormatPr baseColWidth="10" defaultColWidth="3.5" defaultRowHeight="12" x14ac:dyDescent="0.15"/>
  <cols>
    <col min="1" max="12" width="3.5" style="1"/>
    <col min="13" max="13" width="9.5" style="1" customWidth="1"/>
    <col min="14" max="37" width="3.5" style="1"/>
    <col min="38" max="38" width="5.83203125" style="1" bestFit="1" customWidth="1"/>
    <col min="39" max="57" width="3.5" style="1"/>
    <col min="58" max="58" width="17.33203125" style="1" hidden="1" customWidth="1"/>
    <col min="59" max="16384" width="3.5" style="1"/>
  </cols>
  <sheetData>
    <row r="1" spans="1:58" ht="16" x14ac:dyDescent="0.15">
      <c r="A1" s="523" t="s">
        <v>28</v>
      </c>
      <c r="B1" s="523"/>
      <c r="C1" s="523"/>
      <c r="D1" s="523"/>
      <c r="E1" s="523"/>
      <c r="F1" s="523"/>
      <c r="G1" s="523"/>
      <c r="H1" s="523"/>
      <c r="I1" s="523"/>
      <c r="J1" s="523"/>
      <c r="K1" s="523"/>
      <c r="L1" s="523"/>
      <c r="M1" s="523"/>
    </row>
    <row r="2" spans="1:58" ht="21" x14ac:dyDescent="0.15">
      <c r="A2" s="522" t="s">
        <v>104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AA2" s="86" t="s">
        <v>162</v>
      </c>
    </row>
    <row r="3" spans="1:58" ht="14" x14ac:dyDescent="0.15">
      <c r="A3" s="522" t="s">
        <v>159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BF3" s="214" t="str">
        <f>paramètres!E6</f>
        <v>00</v>
      </c>
    </row>
    <row r="4" spans="1:58" ht="14" x14ac:dyDescent="0.15">
      <c r="A4" s="522" t="s">
        <v>105</v>
      </c>
      <c r="B4" s="522"/>
      <c r="C4" s="522"/>
      <c r="D4" s="522"/>
      <c r="E4" s="522"/>
      <c r="F4" s="522"/>
      <c r="G4" s="522"/>
      <c r="H4" s="522"/>
      <c r="I4" s="522"/>
      <c r="J4" s="522"/>
      <c r="K4" s="522"/>
      <c r="L4" s="522"/>
      <c r="M4" s="522"/>
      <c r="BF4" s="214" t="str">
        <f>paramètres!E7</f>
        <v/>
      </c>
    </row>
    <row r="5" spans="1:58" ht="16" x14ac:dyDescent="0.15">
      <c r="A5" s="522" t="s">
        <v>164</v>
      </c>
      <c r="B5" s="522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W5" s="87" t="s">
        <v>30</v>
      </c>
      <c r="X5" s="87"/>
      <c r="Y5" s="87"/>
      <c r="Z5" s="606">
        <f>paramètres!B20</f>
        <v>0</v>
      </c>
      <c r="AA5" s="606"/>
      <c r="AB5" s="606"/>
      <c r="AC5" s="606"/>
      <c r="AD5" s="87" t="s">
        <v>163</v>
      </c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</row>
    <row r="6" spans="1:58" ht="14" x14ac:dyDescent="0.15">
      <c r="A6" s="524" t="s">
        <v>109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</row>
    <row r="7" spans="1:58" ht="14" x14ac:dyDescent="0.15">
      <c r="A7" s="524" t="s">
        <v>110</v>
      </c>
      <c r="B7" s="524"/>
      <c r="C7" s="524"/>
      <c r="D7" s="524"/>
      <c r="E7" s="524"/>
      <c r="F7" s="524"/>
      <c r="G7" s="524"/>
      <c r="H7" s="524"/>
      <c r="I7" s="524"/>
      <c r="J7" s="524"/>
      <c r="K7" s="524"/>
      <c r="L7" s="524"/>
      <c r="M7" s="524"/>
    </row>
    <row r="9" spans="1:58" ht="14" x14ac:dyDescent="0.15">
      <c r="Y9" s="53" t="s">
        <v>295</v>
      </c>
      <c r="AL9" s="609">
        <v>42855</v>
      </c>
      <c r="AM9" s="609"/>
      <c r="AN9" s="609"/>
      <c r="AO9" s="609"/>
    </row>
    <row r="11" spans="1:58" s="2" customFormat="1" ht="14" x14ac:dyDescent="0.15"/>
    <row r="12" spans="1:58" s="2" customFormat="1" ht="14" x14ac:dyDescent="0.15"/>
    <row r="13" spans="1:58" s="2" customFormat="1" ht="14" x14ac:dyDescent="0.15">
      <c r="N13" s="53" t="s">
        <v>165</v>
      </c>
      <c r="Y13" s="586">
        <f>paramètres!B12</f>
        <v>0</v>
      </c>
      <c r="Z13" s="586"/>
      <c r="AA13" s="586"/>
      <c r="AB13" s="586"/>
      <c r="AC13" s="586"/>
      <c r="AD13" s="586"/>
      <c r="AE13" s="586"/>
      <c r="AF13" s="586"/>
      <c r="AG13" s="586"/>
      <c r="AH13" s="586"/>
      <c r="AI13" s="586"/>
      <c r="AJ13" s="586"/>
      <c r="AK13" s="586"/>
      <c r="AL13" s="586"/>
      <c r="AM13" s="586"/>
      <c r="AN13" s="586"/>
      <c r="AO13" s="586"/>
    </row>
    <row r="14" spans="1:58" s="2" customFormat="1" ht="14" x14ac:dyDescent="0.15"/>
    <row r="15" spans="1:58" s="2" customFormat="1" ht="14" x14ac:dyDescent="0.15">
      <c r="N15" s="53" t="s">
        <v>20</v>
      </c>
      <c r="P15" s="151" t="str">
        <f>'ID19-salarié1'!G64</f>
        <v/>
      </c>
      <c r="Q15" s="151" t="str">
        <f>'ID19-salarié1'!H64</f>
        <v/>
      </c>
      <c r="R15" s="151" t="str">
        <f>'ID19-salarié1'!I64</f>
        <v/>
      </c>
      <c r="S15" s="151" t="str">
        <f>'ID19-salarié1'!J64</f>
        <v/>
      </c>
      <c r="T15" s="151" t="str">
        <f>'ID19-salarié1'!K64</f>
        <v/>
      </c>
      <c r="U15" s="151" t="str">
        <f>'ID19-salarié1'!L64</f>
        <v/>
      </c>
      <c r="V15" s="152"/>
      <c r="W15" s="151" t="str">
        <f>'ID19-salarié1'!N64</f>
        <v/>
      </c>
    </row>
    <row r="16" spans="1:58" s="2" customFormat="1" ht="14" x14ac:dyDescent="0.15"/>
    <row r="17" spans="1:42" s="2" customFormat="1" ht="14" x14ac:dyDescent="0.15"/>
    <row r="18" spans="1:42" s="2" customFormat="1" ht="14" x14ac:dyDescent="0.15"/>
    <row r="19" spans="1:42" s="2" customFormat="1" ht="14" x14ac:dyDescent="0.15"/>
    <row r="20" spans="1:42" s="85" customFormat="1" ht="53.25" customHeight="1" x14ac:dyDescent="0.15">
      <c r="A20" s="597" t="s">
        <v>166</v>
      </c>
      <c r="B20" s="598"/>
      <c r="C20" s="598"/>
      <c r="D20" s="598"/>
      <c r="E20" s="598"/>
      <c r="F20" s="598"/>
      <c r="G20" s="598"/>
      <c r="H20" s="598"/>
      <c r="I20" s="598"/>
      <c r="J20" s="598"/>
      <c r="K20" s="598"/>
      <c r="L20" s="598"/>
      <c r="M20" s="598"/>
      <c r="N20" s="598"/>
      <c r="O20" s="598"/>
      <c r="P20" s="598"/>
      <c r="Q20" s="599"/>
      <c r="R20" s="597" t="s">
        <v>167</v>
      </c>
      <c r="S20" s="598"/>
      <c r="T20" s="598"/>
      <c r="U20" s="598"/>
      <c r="V20" s="598"/>
      <c r="W20" s="598"/>
      <c r="X20" s="598"/>
      <c r="Y20" s="598"/>
      <c r="Z20" s="598"/>
      <c r="AA20" s="599"/>
      <c r="AB20" s="604" t="s">
        <v>172</v>
      </c>
      <c r="AC20" s="605"/>
      <c r="AD20" s="605"/>
      <c r="AE20" s="605"/>
      <c r="AF20" s="605"/>
      <c r="AG20" s="605"/>
      <c r="AH20" s="605"/>
      <c r="AI20" s="605"/>
      <c r="AJ20" s="605"/>
      <c r="AK20" s="605"/>
      <c r="AL20" s="605"/>
      <c r="AM20" s="605"/>
      <c r="AN20" s="607">
        <f>Z5</f>
        <v>0</v>
      </c>
      <c r="AO20" s="607"/>
      <c r="AP20" s="608"/>
    </row>
    <row r="21" spans="1:42" s="85" customFormat="1" ht="53.25" customHeight="1" x14ac:dyDescent="0.15">
      <c r="A21" s="601" t="s">
        <v>171</v>
      </c>
      <c r="B21" s="602"/>
      <c r="C21" s="602"/>
      <c r="D21" s="602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603"/>
      <c r="R21" s="594" t="str">
        <f>IF($BF$3&lt;&gt;$BF$4,"Fichier verrouillé",SUMIF(source_salaires!AP:AP,"B",source_salaires!AO:AO))</f>
        <v>Fichier verrouillé</v>
      </c>
      <c r="S21" s="595"/>
      <c r="T21" s="595"/>
      <c r="U21" s="595"/>
      <c r="V21" s="595"/>
      <c r="W21" s="595"/>
      <c r="X21" s="595"/>
      <c r="Y21" s="595"/>
      <c r="Z21" s="595"/>
      <c r="AA21" s="596"/>
      <c r="AB21" s="600" t="str">
        <f>IF(BF3&lt;&gt;BF4,"Fichier verrouillé",SUMIF(source_salaires!AP:AP,"B",source_salaires!AM:AM))</f>
        <v>Fichier verrouillé</v>
      </c>
      <c r="AC21" s="600"/>
      <c r="AD21" s="600"/>
      <c r="AE21" s="600"/>
      <c r="AF21" s="600"/>
      <c r="AG21" s="600"/>
      <c r="AH21" s="600"/>
      <c r="AI21" s="600"/>
      <c r="AJ21" s="600"/>
      <c r="AK21" s="600"/>
      <c r="AL21" s="600"/>
      <c r="AM21" s="600"/>
      <c r="AN21" s="600"/>
      <c r="AO21" s="600"/>
      <c r="AP21" s="600"/>
    </row>
    <row r="22" spans="1:42" s="85" customFormat="1" ht="53.25" customHeight="1" x14ac:dyDescent="0.15">
      <c r="A22" s="601" t="s">
        <v>173</v>
      </c>
      <c r="B22" s="602"/>
      <c r="C22" s="602"/>
      <c r="D22" s="602"/>
      <c r="E22" s="602"/>
      <c r="F22" s="602"/>
      <c r="G22" s="602"/>
      <c r="H22" s="602"/>
      <c r="I22" s="602"/>
      <c r="J22" s="602"/>
      <c r="K22" s="602"/>
      <c r="L22" s="602"/>
      <c r="M22" s="602"/>
      <c r="N22" s="602"/>
      <c r="O22" s="602"/>
      <c r="P22" s="602"/>
      <c r="Q22" s="603"/>
      <c r="R22" s="594" t="str">
        <f>IF($BF$3&lt;&gt;$BF$4,"Fichier verrouillé",SUMIF(source_salaires!AP:AP,"A",source_salaires!AO:AO))</f>
        <v>Fichier verrouillé</v>
      </c>
      <c r="S22" s="595"/>
      <c r="T22" s="595"/>
      <c r="U22" s="595"/>
      <c r="V22" s="595"/>
      <c r="W22" s="595"/>
      <c r="X22" s="595"/>
      <c r="Y22" s="595"/>
      <c r="Z22" s="595"/>
      <c r="AA22" s="596"/>
      <c r="AB22" s="600" t="str">
        <f>IF(BF3&lt;&gt;BF4,"Fichier verrouillé",SUMIF(source_salaires!AP:AP,"A",source_salaires!AM:AM))</f>
        <v>Fichier verrouillé</v>
      </c>
      <c r="AC22" s="600"/>
      <c r="AD22" s="600"/>
      <c r="AE22" s="600"/>
      <c r="AF22" s="600"/>
      <c r="AG22" s="600"/>
      <c r="AH22" s="600"/>
      <c r="AI22" s="600"/>
      <c r="AJ22" s="600"/>
      <c r="AK22" s="600"/>
      <c r="AL22" s="600"/>
      <c r="AM22" s="600"/>
      <c r="AN22" s="600"/>
      <c r="AO22" s="600"/>
      <c r="AP22" s="600"/>
    </row>
    <row r="23" spans="1:42" s="85" customFormat="1" ht="53.25" customHeight="1" x14ac:dyDescent="0.15">
      <c r="A23" s="597" t="s">
        <v>1</v>
      </c>
      <c r="B23" s="598"/>
      <c r="C23" s="598"/>
      <c r="D23" s="598"/>
      <c r="E23" s="598"/>
      <c r="F23" s="598"/>
      <c r="G23" s="598"/>
      <c r="H23" s="598"/>
      <c r="I23" s="598"/>
      <c r="J23" s="598"/>
      <c r="K23" s="598"/>
      <c r="L23" s="598"/>
      <c r="M23" s="598"/>
      <c r="N23" s="598"/>
      <c r="O23" s="598"/>
      <c r="P23" s="598"/>
      <c r="Q23" s="599"/>
      <c r="R23" s="594">
        <f>SUM(R21:AA22)</f>
        <v>0</v>
      </c>
      <c r="S23" s="595"/>
      <c r="T23" s="595"/>
      <c r="U23" s="595"/>
      <c r="V23" s="595"/>
      <c r="W23" s="595"/>
      <c r="X23" s="595"/>
      <c r="Y23" s="595"/>
      <c r="Z23" s="595"/>
      <c r="AA23" s="596"/>
      <c r="AB23" s="600">
        <f>SUM(AB21:AP22)</f>
        <v>0</v>
      </c>
      <c r="AC23" s="600"/>
      <c r="AD23" s="600"/>
      <c r="AE23" s="600"/>
      <c r="AF23" s="600"/>
      <c r="AG23" s="600"/>
      <c r="AH23" s="600"/>
      <c r="AI23" s="600"/>
      <c r="AJ23" s="600"/>
      <c r="AK23" s="600"/>
      <c r="AL23" s="600"/>
      <c r="AM23" s="600"/>
      <c r="AN23" s="600"/>
      <c r="AO23" s="600"/>
      <c r="AP23" s="600"/>
    </row>
    <row r="24" spans="1:42" s="2" customFormat="1" ht="14" x14ac:dyDescent="0.15"/>
    <row r="25" spans="1:42" s="51" customFormat="1" ht="15" x14ac:dyDescent="0.15">
      <c r="C25" s="51" t="s">
        <v>168</v>
      </c>
      <c r="E25" s="51" t="s">
        <v>169</v>
      </c>
    </row>
    <row r="26" spans="1:42" s="2" customFormat="1" ht="14" x14ac:dyDescent="0.15"/>
  </sheetData>
  <sheetProtection sheet="1" objects="1" scenarios="1"/>
  <mergeCells count="23">
    <mergeCell ref="A1:M1"/>
    <mergeCell ref="A2:M2"/>
    <mergeCell ref="A3:M3"/>
    <mergeCell ref="A4:M4"/>
    <mergeCell ref="A5:M5"/>
    <mergeCell ref="AB20:AM20"/>
    <mergeCell ref="A7:M7"/>
    <mergeCell ref="Z5:AC5"/>
    <mergeCell ref="Y13:AO13"/>
    <mergeCell ref="A20:Q20"/>
    <mergeCell ref="R20:AA20"/>
    <mergeCell ref="AN20:AP20"/>
    <mergeCell ref="A6:M6"/>
    <mergeCell ref="AL9:AO9"/>
    <mergeCell ref="R23:AA23"/>
    <mergeCell ref="A23:Q23"/>
    <mergeCell ref="AB21:AP21"/>
    <mergeCell ref="AB22:AP22"/>
    <mergeCell ref="AB23:AP23"/>
    <mergeCell ref="A21:Q21"/>
    <mergeCell ref="A22:Q22"/>
    <mergeCell ref="R21:AA21"/>
    <mergeCell ref="R22:AA22"/>
  </mergeCells>
  <conditionalFormatting sqref="Z5:AC5">
    <cfRule type="containsBlanks" dxfId="443" priority="3">
      <formula>LEN(TRIM(Z5))=0</formula>
    </cfRule>
  </conditionalFormatting>
  <conditionalFormatting sqref="P15:U15 W15">
    <cfRule type="containsBlanks" dxfId="442" priority="2">
      <formula>LEN(TRIM(P15))=0</formula>
    </cfRule>
  </conditionalFormatting>
  <conditionalFormatting sqref="Y13:AO13">
    <cfRule type="containsBlanks" dxfId="441" priority="1">
      <formula>LEN(TRIM(Y13))=0</formula>
    </cfRule>
  </conditionalFormatting>
  <printOptions horizontalCentered="1" verticalCentered="1"/>
  <pageMargins left="0.31496062992125984" right="0.31496062992125984" top="0.19685039370078741" bottom="0.74803149606299213" header="0.31496062992125984" footer="0.31496062992125984"/>
  <pageSetup paperSize="9" orientation="landscape" r:id="rId1"/>
  <headerFooter>
    <oddHeader>&amp;R&amp;"Geneva,Gras"&amp;12ID20</oddHeader>
    <oddFooter xml:space="preserve">&amp;R
Mis au format Excel par : www.impots-et-taxes.com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9">
    <pageSetUpPr fitToPage="1"/>
  </sheetPr>
  <dimension ref="A1:AK42"/>
  <sheetViews>
    <sheetView showGridLines="0" showZeros="0" zoomScale="70" zoomScaleNormal="70" workbookViewId="0">
      <selection activeCell="B17" sqref="B17"/>
    </sheetView>
  </sheetViews>
  <sheetFormatPr baseColWidth="10" defaultColWidth="11.5" defaultRowHeight="12" x14ac:dyDescent="0.15"/>
  <cols>
    <col min="1" max="1" width="5.1640625" style="6" customWidth="1"/>
    <col min="2" max="2" width="18" style="6" customWidth="1"/>
    <col min="3" max="3" width="5.33203125" style="6" customWidth="1"/>
    <col min="4" max="4" width="5.1640625" style="6" customWidth="1"/>
    <col min="5" max="7" width="5.33203125" style="6" customWidth="1"/>
    <col min="8" max="8" width="14.83203125" style="6" customWidth="1"/>
    <col min="9" max="10" width="3.83203125" style="6" customWidth="1"/>
    <col min="11" max="14" width="3.6640625" style="6" customWidth="1"/>
    <col min="15" max="15" width="4.6640625" style="6" customWidth="1"/>
    <col min="16" max="19" width="3.6640625" style="6" customWidth="1"/>
    <col min="20" max="31" width="15" style="6" customWidth="1"/>
    <col min="32" max="32" width="1.5" style="6" customWidth="1"/>
    <col min="33" max="33" width="11" style="416" customWidth="1"/>
    <col min="34" max="34" width="20" style="6" customWidth="1"/>
    <col min="35" max="36" width="11.5" style="6"/>
    <col min="37" max="37" width="18.6640625" style="6" hidden="1" customWidth="1"/>
    <col min="38" max="16384" width="11.5" style="6"/>
  </cols>
  <sheetData>
    <row r="1" spans="1:37" s="268" customFormat="1" ht="22.5" customHeight="1" thickBot="1" x14ac:dyDescent="0.2">
      <c r="A1" s="655" t="s">
        <v>28</v>
      </c>
      <c r="B1" s="655"/>
      <c r="C1" s="655"/>
      <c r="D1" s="655"/>
      <c r="E1" s="655"/>
      <c r="F1" s="655"/>
      <c r="G1" s="655"/>
      <c r="H1" s="655"/>
      <c r="I1" s="655"/>
      <c r="J1" s="655"/>
      <c r="AE1" s="269"/>
      <c r="AG1" s="414"/>
    </row>
    <row r="2" spans="1:37" s="270" customFormat="1" ht="31.5" customHeight="1" x14ac:dyDescent="0.15">
      <c r="A2" s="654" t="s">
        <v>104</v>
      </c>
      <c r="B2" s="654"/>
      <c r="C2" s="654"/>
      <c r="D2" s="654"/>
      <c r="E2" s="654"/>
      <c r="F2" s="654"/>
      <c r="G2" s="654"/>
      <c r="H2" s="654"/>
      <c r="I2" s="654"/>
      <c r="J2" s="654"/>
      <c r="M2" s="271" t="s">
        <v>29</v>
      </c>
      <c r="AG2" s="415"/>
      <c r="AK2" s="272" t="str">
        <f>paramètres!E6</f>
        <v>00</v>
      </c>
    </row>
    <row r="3" spans="1:37" s="270" customFormat="1" ht="24" customHeight="1" thickBot="1" x14ac:dyDescent="0.2">
      <c r="A3" s="654" t="s">
        <v>159</v>
      </c>
      <c r="B3" s="654"/>
      <c r="C3" s="654"/>
      <c r="D3" s="654"/>
      <c r="E3" s="654"/>
      <c r="F3" s="654"/>
      <c r="G3" s="654"/>
      <c r="H3" s="654"/>
      <c r="I3" s="654"/>
      <c r="J3" s="654"/>
      <c r="S3" s="273" t="s">
        <v>30</v>
      </c>
      <c r="T3" s="274"/>
      <c r="U3" s="275">
        <f>paramètres!$B$20</f>
        <v>0</v>
      </c>
      <c r="V3" s="276"/>
      <c r="W3" s="276"/>
      <c r="X3" s="273" t="s">
        <v>31</v>
      </c>
      <c r="Y3" s="273"/>
      <c r="Z3" s="277"/>
      <c r="AG3" s="415"/>
      <c r="AK3" s="278" t="str">
        <f>paramètres!E7</f>
        <v/>
      </c>
    </row>
    <row r="4" spans="1:37" s="270" customFormat="1" ht="24" customHeight="1" x14ac:dyDescent="0.15">
      <c r="A4" s="279"/>
      <c r="B4" s="656" t="s">
        <v>218</v>
      </c>
      <c r="C4" s="657"/>
      <c r="D4" s="657"/>
      <c r="E4" s="657"/>
      <c r="F4" s="657"/>
      <c r="G4" s="657"/>
      <c r="H4" s="657"/>
      <c r="M4" s="280"/>
      <c r="N4" s="281"/>
      <c r="R4" s="279"/>
      <c r="S4" s="282" t="s">
        <v>32</v>
      </c>
      <c r="W4" s="283"/>
      <c r="X4" s="284"/>
      <c r="Y4" s="285"/>
      <c r="AC4" s="283"/>
      <c r="AD4" s="283"/>
      <c r="AE4" s="283"/>
      <c r="AF4" s="286"/>
      <c r="AG4" s="415"/>
    </row>
    <row r="5" spans="1:37" s="277" customFormat="1" ht="18" customHeight="1" x14ac:dyDescent="0.15">
      <c r="A5" s="279"/>
      <c r="B5" s="658" t="s">
        <v>33</v>
      </c>
      <c r="C5" s="658"/>
      <c r="D5" s="658"/>
      <c r="E5" s="658"/>
      <c r="F5" s="658"/>
      <c r="G5" s="658"/>
      <c r="H5" s="658"/>
      <c r="N5" s="287"/>
      <c r="U5" s="288"/>
      <c r="V5" s="283"/>
      <c r="W5" s="288"/>
      <c r="X5" s="288"/>
      <c r="Y5" s="288"/>
      <c r="AC5" s="288"/>
      <c r="AD5" s="288"/>
      <c r="AE5" s="288"/>
      <c r="AF5" s="288"/>
      <c r="AG5" s="416"/>
    </row>
    <row r="6" spans="1:37" s="277" customFormat="1" ht="18" customHeight="1" x14ac:dyDescent="0.15">
      <c r="A6" s="289"/>
      <c r="B6" s="642" t="s">
        <v>34</v>
      </c>
      <c r="C6" s="642"/>
      <c r="D6" s="642"/>
      <c r="E6" s="642"/>
      <c r="F6" s="642"/>
      <c r="G6" s="642"/>
      <c r="H6" s="642"/>
      <c r="J6" s="290" t="s">
        <v>35</v>
      </c>
      <c r="L6" s="287"/>
      <c r="U6" s="288"/>
      <c r="V6" s="291">
        <f>paramètres!B12</f>
        <v>0</v>
      </c>
      <c r="W6" s="288"/>
      <c r="X6" s="288"/>
      <c r="Y6" s="288"/>
      <c r="AC6" s="288"/>
      <c r="AD6" s="288"/>
      <c r="AE6" s="288"/>
      <c r="AF6" s="288"/>
      <c r="AG6" s="416"/>
    </row>
    <row r="7" spans="1:37" s="277" customFormat="1" ht="18" customHeight="1" x14ac:dyDescent="0.15">
      <c r="A7" s="279"/>
      <c r="B7" s="289"/>
      <c r="C7" s="289"/>
      <c r="D7" s="289"/>
      <c r="E7" s="289"/>
      <c r="F7" s="289"/>
      <c r="G7" s="289"/>
      <c r="H7" s="289"/>
      <c r="J7" s="290" t="s">
        <v>20</v>
      </c>
      <c r="K7" s="270"/>
      <c r="L7" s="292" t="str">
        <f>'ID20'!P15</f>
        <v/>
      </c>
      <c r="M7" s="292" t="str">
        <f>'ID20'!Q15</f>
        <v/>
      </c>
      <c r="N7" s="292" t="str">
        <f>'ID20'!R15</f>
        <v/>
      </c>
      <c r="O7" s="292" t="str">
        <f>'ID20'!S15</f>
        <v/>
      </c>
      <c r="P7" s="292" t="str">
        <f>'ID20'!T15</f>
        <v/>
      </c>
      <c r="Q7" s="292" t="str">
        <f>'ID20'!U15</f>
        <v/>
      </c>
      <c r="R7" s="293"/>
      <c r="S7" s="292" t="str">
        <f>'ID20'!W15</f>
        <v/>
      </c>
      <c r="U7" s="283"/>
      <c r="V7" s="288"/>
      <c r="W7" s="288"/>
      <c r="X7" s="288"/>
      <c r="Y7" s="288"/>
      <c r="AC7" s="288"/>
      <c r="AD7" s="288"/>
      <c r="AE7" s="288"/>
      <c r="AF7" s="288"/>
      <c r="AG7" s="416"/>
    </row>
    <row r="8" spans="1:37" s="277" customFormat="1" ht="18" customHeight="1" x14ac:dyDescent="0.15">
      <c r="A8" s="294"/>
      <c r="H8" s="286"/>
      <c r="U8" s="288"/>
      <c r="V8" s="295"/>
      <c r="W8" s="286"/>
      <c r="X8" s="295"/>
      <c r="Y8" s="286"/>
      <c r="AC8" s="295"/>
      <c r="AD8" s="283"/>
      <c r="AE8" s="288"/>
      <c r="AF8" s="288"/>
      <c r="AG8" s="416"/>
    </row>
    <row r="9" spans="1:37" s="277" customFormat="1" ht="18" customHeight="1" x14ac:dyDescent="0.15">
      <c r="A9" s="294"/>
      <c r="H9" s="286"/>
      <c r="U9" s="288"/>
      <c r="V9" s="295"/>
      <c r="W9" s="286"/>
      <c r="X9" s="295"/>
      <c r="Y9" s="286"/>
      <c r="AC9" s="295"/>
      <c r="AD9" s="283"/>
      <c r="AE9" s="288"/>
      <c r="AF9" s="288"/>
      <c r="AG9" s="416"/>
    </row>
    <row r="10" spans="1:37" s="277" customFormat="1" ht="18" customHeight="1" x14ac:dyDescent="0.15">
      <c r="A10" s="294"/>
      <c r="B10" s="296" t="s">
        <v>36</v>
      </c>
      <c r="C10" s="297" t="s">
        <v>37</v>
      </c>
      <c r="D10" s="298">
        <v>1</v>
      </c>
      <c r="H10" s="286"/>
      <c r="U10" s="299"/>
      <c r="V10" s="295"/>
      <c r="W10" s="286"/>
      <c r="X10" s="300" t="s">
        <v>295</v>
      </c>
      <c r="Y10" s="646">
        <v>42855</v>
      </c>
      <c r="Z10" s="646"/>
      <c r="AA10" s="373" t="str">
        <f>paramètres!$B$20+1&amp;"."</f>
        <v>1.</v>
      </c>
      <c r="AB10" s="373"/>
      <c r="AC10" s="295"/>
      <c r="AD10" s="283"/>
      <c r="AE10" s="288"/>
      <c r="AF10" s="288"/>
      <c r="AG10" s="416"/>
    </row>
    <row r="11" spans="1:37" ht="18" customHeight="1" x14ac:dyDescent="0.15">
      <c r="A11" s="88"/>
      <c r="B11" s="89"/>
      <c r="C11" s="104"/>
      <c r="D11" s="105"/>
      <c r="H11" s="10"/>
      <c r="U11" s="14"/>
      <c r="V11" s="12"/>
      <c r="W11" s="13"/>
      <c r="X11" s="12"/>
      <c r="Y11" s="13"/>
      <c r="AA11" s="90"/>
      <c r="AB11" s="90"/>
      <c r="AC11" s="12"/>
      <c r="AD11" s="7"/>
      <c r="AE11" s="11"/>
      <c r="AF11" s="11"/>
    </row>
    <row r="12" spans="1:37" ht="18" customHeight="1" x14ac:dyDescent="0.15">
      <c r="I12" s="11"/>
      <c r="J12" s="11"/>
    </row>
    <row r="13" spans="1:37" s="164" customFormat="1" ht="21" customHeight="1" x14ac:dyDescent="0.15">
      <c r="A13" s="617" t="s">
        <v>38</v>
      </c>
      <c r="B13" s="163"/>
      <c r="C13" s="620" t="s">
        <v>39</v>
      </c>
      <c r="D13" s="621"/>
      <c r="E13" s="621"/>
      <c r="F13" s="621"/>
      <c r="G13" s="621"/>
      <c r="H13" s="622"/>
      <c r="I13" s="629" t="s">
        <v>40</v>
      </c>
      <c r="J13" s="630"/>
      <c r="K13" s="629" t="s">
        <v>177</v>
      </c>
      <c r="L13" s="631"/>
      <c r="M13" s="631"/>
      <c r="N13" s="631"/>
      <c r="O13" s="630"/>
      <c r="P13" s="632" t="s">
        <v>41</v>
      </c>
      <c r="Q13" s="633"/>
      <c r="R13" s="633"/>
      <c r="S13" s="634"/>
      <c r="T13" s="639" t="s">
        <v>42</v>
      </c>
      <c r="U13" s="640"/>
      <c r="V13" s="640"/>
      <c r="W13" s="641"/>
      <c r="X13" s="610" t="s">
        <v>60</v>
      </c>
      <c r="Y13" s="610" t="s">
        <v>61</v>
      </c>
      <c r="Z13" s="635" t="s">
        <v>43</v>
      </c>
      <c r="AA13" s="636"/>
      <c r="AB13" s="636"/>
      <c r="AC13" s="636"/>
      <c r="AD13" s="162">
        <f>paramètres!$B$20</f>
        <v>0</v>
      </c>
      <c r="AE13" s="610" t="s">
        <v>26</v>
      </c>
      <c r="AG13" s="417"/>
      <c r="AH13" s="613" t="s">
        <v>212</v>
      </c>
    </row>
    <row r="14" spans="1:37" s="164" customFormat="1" ht="36" customHeight="1" x14ac:dyDescent="0.15">
      <c r="A14" s="618"/>
      <c r="B14" s="165" t="s">
        <v>13</v>
      </c>
      <c r="C14" s="623"/>
      <c r="D14" s="624"/>
      <c r="E14" s="624"/>
      <c r="F14" s="624"/>
      <c r="G14" s="624"/>
      <c r="H14" s="625"/>
      <c r="I14" s="166"/>
      <c r="J14" s="167"/>
      <c r="K14" s="637" t="s">
        <v>44</v>
      </c>
      <c r="L14" s="167"/>
      <c r="M14" s="167"/>
      <c r="N14" s="168" t="s">
        <v>45</v>
      </c>
      <c r="O14" s="167" t="s">
        <v>46</v>
      </c>
      <c r="P14" s="169" t="s">
        <v>47</v>
      </c>
      <c r="Q14" s="170"/>
      <c r="R14" s="170"/>
      <c r="S14" s="171"/>
      <c r="T14" s="610" t="s">
        <v>48</v>
      </c>
      <c r="U14" s="19" t="s">
        <v>24</v>
      </c>
      <c r="V14" s="172"/>
      <c r="W14" s="610" t="s">
        <v>49</v>
      </c>
      <c r="X14" s="611"/>
      <c r="Y14" s="611"/>
      <c r="Z14" s="610" t="s">
        <v>62</v>
      </c>
      <c r="AA14" s="610" t="s">
        <v>2</v>
      </c>
      <c r="AB14" s="610" t="s">
        <v>339</v>
      </c>
      <c r="AC14" s="610" t="s">
        <v>63</v>
      </c>
      <c r="AD14" s="610" t="s">
        <v>64</v>
      </c>
      <c r="AE14" s="611"/>
      <c r="AG14" s="417"/>
      <c r="AH14" s="614"/>
    </row>
    <row r="15" spans="1:37" s="179" customFormat="1" ht="86.25" customHeight="1" x14ac:dyDescent="0.15">
      <c r="A15" s="618"/>
      <c r="B15" s="173" t="s">
        <v>50</v>
      </c>
      <c r="C15" s="623"/>
      <c r="D15" s="624"/>
      <c r="E15" s="624"/>
      <c r="F15" s="624"/>
      <c r="G15" s="624"/>
      <c r="H15" s="625"/>
      <c r="I15" s="174" t="s">
        <v>51</v>
      </c>
      <c r="J15" s="173" t="s">
        <v>52</v>
      </c>
      <c r="K15" s="638"/>
      <c r="L15" s="173" t="s">
        <v>53</v>
      </c>
      <c r="M15" s="173" t="s">
        <v>54</v>
      </c>
      <c r="N15" s="173" t="s">
        <v>55</v>
      </c>
      <c r="O15" s="638" t="s">
        <v>56</v>
      </c>
      <c r="P15" s="175" t="s">
        <v>57</v>
      </c>
      <c r="Q15" s="176"/>
      <c r="R15" s="177" t="s">
        <v>58</v>
      </c>
      <c r="S15" s="176"/>
      <c r="T15" s="611"/>
      <c r="U15" s="178" t="s">
        <v>59</v>
      </c>
      <c r="V15" s="178" t="s">
        <v>25</v>
      </c>
      <c r="W15" s="611"/>
      <c r="X15" s="611"/>
      <c r="Y15" s="611"/>
      <c r="Z15" s="611"/>
      <c r="AA15" s="611"/>
      <c r="AB15" s="611" t="s">
        <v>339</v>
      </c>
      <c r="AC15" s="611"/>
      <c r="AD15" s="611"/>
      <c r="AE15" s="611"/>
      <c r="AG15" s="418"/>
      <c r="AH15" s="615" t="s">
        <v>213</v>
      </c>
    </row>
    <row r="16" spans="1:37" s="16" customFormat="1" ht="15" customHeight="1" x14ac:dyDescent="0.15">
      <c r="A16" s="619"/>
      <c r="B16" s="106"/>
      <c r="C16" s="626"/>
      <c r="D16" s="627"/>
      <c r="E16" s="627"/>
      <c r="F16" s="627"/>
      <c r="G16" s="627"/>
      <c r="H16" s="628"/>
      <c r="I16" s="107"/>
      <c r="J16" s="108"/>
      <c r="K16" s="109">
        <v>1</v>
      </c>
      <c r="L16" s="108"/>
      <c r="M16" s="108">
        <v>2</v>
      </c>
      <c r="N16" s="108">
        <v>3</v>
      </c>
      <c r="O16" s="647"/>
      <c r="P16" s="17" t="s">
        <v>75</v>
      </c>
      <c r="Q16" s="18" t="s">
        <v>76</v>
      </c>
      <c r="R16" s="17" t="s">
        <v>75</v>
      </c>
      <c r="S16" s="18" t="s">
        <v>76</v>
      </c>
      <c r="T16" s="109" t="s">
        <v>65</v>
      </c>
      <c r="U16" s="109" t="s">
        <v>66</v>
      </c>
      <c r="V16" s="109" t="s">
        <v>67</v>
      </c>
      <c r="W16" s="109" t="s">
        <v>68</v>
      </c>
      <c r="X16" s="109" t="s">
        <v>69</v>
      </c>
      <c r="Y16" s="109" t="s">
        <v>70</v>
      </c>
      <c r="Z16" s="109" t="s">
        <v>71</v>
      </c>
      <c r="AA16" s="109" t="s">
        <v>72</v>
      </c>
      <c r="AB16" s="109" t="s">
        <v>73</v>
      </c>
      <c r="AC16" s="109" t="s">
        <v>74</v>
      </c>
      <c r="AD16" s="109" t="s">
        <v>340</v>
      </c>
      <c r="AE16" s="612"/>
      <c r="AG16" s="419"/>
      <c r="AH16" s="616"/>
    </row>
    <row r="17" spans="1:34" s="88" customFormat="1" ht="25" customHeight="1" x14ac:dyDescent="0.15">
      <c r="A17" s="398">
        <v>1</v>
      </c>
      <c r="B17" s="245"/>
      <c r="C17" s="648" t="str">
        <f>IF(AH17&lt;&gt;"",IFERROR(VLOOKUP(AG17,source_salaires!$B$10:$AK$405,source_salaires!$E$9,FALSE),""),"")&amp;" "&amp;IF(AH17&lt;&gt;"",IFERROR(VLOOKUP(AG17,source_salaires!$B$10:$AK$405,source_salaires!$F$9,FALSE),""),"")</f>
        <v xml:space="preserve"> </v>
      </c>
      <c r="D17" s="649"/>
      <c r="E17" s="649"/>
      <c r="F17" s="649"/>
      <c r="G17" s="649"/>
      <c r="H17" s="650"/>
      <c r="I17" s="248" t="str">
        <f>IF(AH17&lt;&gt;"",IFERROR(VLOOKUP(AG17,source_salaires!$B$10:$AK$405,source_salaires!$H$9,FALSE),""),"")</f>
        <v/>
      </c>
      <c r="J17" s="249" t="str">
        <f>IF(AH17&lt;&gt;"",IFERROR(VLOOKUP(AG17,source_salaires!$B$10:$AK$405,source_salaires!$I$9,FALSE),""),"")</f>
        <v/>
      </c>
      <c r="K17" s="250" t="str">
        <f>IF(AH17&lt;&gt;"",IFERROR(VLOOKUP(AG17,source_salaires!$B$10:$AK$405,source_salaires!$J$9,FALSE),""),"")</f>
        <v/>
      </c>
      <c r="L17" s="251" t="str">
        <f>IF(AH17&lt;&gt;"",IFERROR(VLOOKUP(AG17,source_salaires!$B$10:$AK$405,source_salaires!$K$9,FALSE),""),"")</f>
        <v/>
      </c>
      <c r="M17" s="252" t="str">
        <f>IF(AH17&lt;&gt;"",IFERROR(VLOOKUP(AG17,source_salaires!$B$10:$AK$405,source_salaires!$L$9,FALSE),""),"")</f>
        <v/>
      </c>
      <c r="N17" s="252" t="str">
        <f>IF(AH17&lt;&gt;"",IFERROR(VLOOKUP(AG17,source_salaires!$B$10:$AK$405,source_salaires!$M$9,FALSE),""),"")</f>
        <v/>
      </c>
      <c r="O17" s="252" t="str">
        <f>IF(AH17&lt;&gt;"",IFERROR(VLOOKUP(AG17,source_salaires!$B$10:$AK$405,source_salaires!$O$9,FALSE),""),"")</f>
        <v/>
      </c>
      <c r="P17" s="253" t="str">
        <f>IF(AH17&lt;&gt;"",IFERROR(VLOOKUP(AG17,source_salaires!$B$10:$AK$405,source_salaires!$P$9,FALSE),""),"")</f>
        <v/>
      </c>
      <c r="Q17" s="254" t="str">
        <f>IF(AH17&lt;&gt;"",IFERROR(VLOOKUP(AG17,source_salaires!$B$10:$AK$405,source_salaires!$Q$9,FALSE),""),"")</f>
        <v/>
      </c>
      <c r="R17" s="255" t="str">
        <f>IF(AH17&lt;&gt;"",IFERROR(VLOOKUP(AG17,source_salaires!$B$10:$AK$405,source_salaires!$R$9,FALSE),""),"")</f>
        <v/>
      </c>
      <c r="S17" s="253" t="str">
        <f>IF(AH17&lt;&gt;"",IFERROR(VLOOKUP(AG17,source_salaires!$B$10:$AK$405,source_salaires!$S$9,FALSE),""),"")</f>
        <v/>
      </c>
      <c r="T17" s="256" t="str">
        <f>IF(AH17&lt;&gt;"",IFERROR(VLOOKUP(AG17,source_salaires!$B$10:$AK$405,source_salaires!$T$9,FALSE),""),"")</f>
        <v/>
      </c>
      <c r="U17" s="256">
        <f>IFERROR(IF(AH17&lt;&gt;"",VLOOKUP(AG17,source_salaires!$B$10:$AK$405,source_salaires!$U$9,FALSE),"")+IF(AH17&lt;&gt;"",IFERROR(VLOOKUP(AG17,source_salaires!$B$10:$AK$405,source_salaires!$V$9,FALSE),""),"")+IF(AH17&lt;&gt;"",IFERROR(VLOOKUP(AG17,source_salaires!$B$10:$AK$405,source_salaires!$W$9,FALSE),""),""),0)</f>
        <v>0</v>
      </c>
      <c r="V17" s="256" t="str">
        <f>IF(AH17&lt;&gt;"",IFERROR(VLOOKUP(AG17,source_salaires!$B$10:$AK$405,source_salaires!$X$9,FALSE),""),"")</f>
        <v/>
      </c>
      <c r="W17" s="256" t="str">
        <f>+IF(AH17&lt;&gt;"",IFERROR(VLOOKUP(AG17,source_salaires!$B$10:$AK$405,source_salaires!$Y$9,FALSE),""),"")</f>
        <v/>
      </c>
      <c r="X17" s="256" t="str">
        <f>IF(AH17&lt;&gt;"",IFERROR(VLOOKUP(AG17,source_salaires!$B$10:$AK$405,source_salaires!$Z$9,FALSE),""),"")</f>
        <v/>
      </c>
      <c r="Y17" s="256">
        <f>SUM(T17:X17)</f>
        <v>0</v>
      </c>
      <c r="Z17" s="256" t="str">
        <f>+IF(AH17&lt;&gt;"",IFERROR(VLOOKUP(AG17,source_salaires!$B$10:$AK$405,source_salaires!$AB$9,FALSE),""),"")</f>
        <v/>
      </c>
      <c r="AA17" s="256" t="str">
        <f>IF(AH17&lt;&gt;"",IFERROR(VLOOKUP(AG17,source_salaires!$B$10:$AK$405,source_salaires!$AC$9,FALSE),""),"")</f>
        <v/>
      </c>
      <c r="AB17" s="256" t="str">
        <f>+IF(AH17&lt;&gt;"",IFERROR(VLOOKUP(AG17,source_salaires!$B$10:$AK$405,source_salaires!$AD$9,FALSE),""),"")</f>
        <v/>
      </c>
      <c r="AC17" s="256" t="str">
        <f>IF(AH17&lt;&gt;"",IFERROR(VLOOKUP(AG17,source_salaires!$B$10:$AK$405,source_salaires!$AE$9,FALSE),""),"")</f>
        <v/>
      </c>
      <c r="AD17" s="256">
        <f>SUM(Z17:AC17)</f>
        <v>0</v>
      </c>
      <c r="AE17" s="256" t="str">
        <f>IF(AH17&lt;&gt;"",IFERROR(VLOOKUP(AG17,source_salaires!$B$10:$AK$405,source_salaires!$AK$9,FALSE),""),"")</f>
        <v/>
      </c>
      <c r="AG17" s="420" t="str">
        <f>AH17&amp;B17</f>
        <v/>
      </c>
      <c r="AH17" s="247"/>
    </row>
    <row r="18" spans="1:34" s="88" customFormat="1" ht="25" customHeight="1" x14ac:dyDescent="0.15">
      <c r="A18" s="398">
        <v>2</v>
      </c>
      <c r="B18" s="245"/>
      <c r="C18" s="643" t="str">
        <f>IF(AH18&lt;&gt;"",IFERROR(VLOOKUP(AG18,source_salaires!$B$10:$AK$405,source_salaires!$E$9,FALSE),""),"")&amp;" "&amp;IF(AH18&lt;&gt;"",IFERROR(VLOOKUP(AG18,source_salaires!$B$10:$AK$405,source_salaires!$F$9,FALSE),""),"")</f>
        <v xml:space="preserve"> </v>
      </c>
      <c r="D18" s="644"/>
      <c r="E18" s="644"/>
      <c r="F18" s="644"/>
      <c r="G18" s="644"/>
      <c r="H18" s="645"/>
      <c r="I18" s="248" t="str">
        <f>IF(AH18&lt;&gt;"",IFERROR(VLOOKUP(AG18,source_salaires!$B$10:$AK$405,source_salaires!$H$9,FALSE),""),"")</f>
        <v/>
      </c>
      <c r="J18" s="249" t="str">
        <f>IF(AH18&lt;&gt;"",IFERROR(VLOOKUP(AG18,source_salaires!$B$10:$AK$405,source_salaires!$I$9,FALSE),""),"")</f>
        <v/>
      </c>
      <c r="K18" s="250" t="str">
        <f>IF(AH18&lt;&gt;"",IFERROR(VLOOKUP(AG18,source_salaires!$B$10:$AK$405,source_salaires!$J$9,FALSE),""),"")</f>
        <v/>
      </c>
      <c r="L18" s="251" t="str">
        <f>IF(AH18&lt;&gt;"",IFERROR(VLOOKUP(AG18,source_salaires!$B$10:$AK$405,source_salaires!$K$9,FALSE),""),"")</f>
        <v/>
      </c>
      <c r="M18" s="252" t="str">
        <f>IF(AH18&lt;&gt;"",IFERROR(VLOOKUP(AG18,source_salaires!$B$10:$AK$405,source_salaires!$L$9,FALSE),""),"")</f>
        <v/>
      </c>
      <c r="N18" s="252" t="str">
        <f>IF(AH18&lt;&gt;"",IFERROR(VLOOKUP(AG18,source_salaires!$B$10:$AK$405,source_salaires!$M$9,FALSE),""),"")</f>
        <v/>
      </c>
      <c r="O18" s="252" t="str">
        <f>IF(AH18&lt;&gt;"",IFERROR(VLOOKUP(AG18,source_salaires!$B$10:$AK$405,source_salaires!$O$9,FALSE),""),"")</f>
        <v/>
      </c>
      <c r="P18" s="253" t="str">
        <f>IF(AH18&lt;&gt;"",IFERROR(VLOOKUP(AG18,source_salaires!$B$10:$AK$405,source_salaires!$P$9,FALSE),""),"")</f>
        <v/>
      </c>
      <c r="Q18" s="254" t="str">
        <f>IF(AH18&lt;&gt;"",IFERROR(VLOOKUP(AG18,source_salaires!$B$10:$AK$405,source_salaires!$Q$9,FALSE),""),"")</f>
        <v/>
      </c>
      <c r="R18" s="255" t="str">
        <f>IF(AH18&lt;&gt;"",IFERROR(VLOOKUP(AG18,source_salaires!$B$10:$AK$405,source_salaires!$R$9,FALSE),""),"")</f>
        <v/>
      </c>
      <c r="S18" s="253" t="str">
        <f>IF(AH18&lt;&gt;"",IFERROR(VLOOKUP(AG18,source_salaires!$B$10:$AK$405,source_salaires!$S$9,FALSE),""),"")</f>
        <v/>
      </c>
      <c r="T18" s="256" t="str">
        <f>IF(AH18&lt;&gt;"",IFERROR(VLOOKUP(AG18,source_salaires!$B$10:$AK$405,source_salaires!$T$9,FALSE),""),"")</f>
        <v/>
      </c>
      <c r="U18" s="256">
        <f>IFERROR(IF(AH18&lt;&gt;"",VLOOKUP(AG18,source_salaires!$B$10:$AK$405,source_salaires!$U$9,FALSE),"")+IF(AH18&lt;&gt;"",IFERROR(VLOOKUP(AG18,source_salaires!$B$10:$AK$405,source_salaires!$V$9,FALSE),""),"")+IF(AH18&lt;&gt;"",IFERROR(VLOOKUP(AG18,source_salaires!$B$10:$AK$405,source_salaires!$W$9,FALSE),""),""),0)</f>
        <v>0</v>
      </c>
      <c r="V18" s="256" t="str">
        <f>IF(AH18&lt;&gt;"",IFERROR(VLOOKUP(AG18,source_salaires!$B$10:$AK$405,source_salaires!$X$9,FALSE),""),"")</f>
        <v/>
      </c>
      <c r="W18" s="256" t="str">
        <f>+IF(AH18&lt;&gt;"",IFERROR(VLOOKUP(AG18,source_salaires!$B$10:$AK$405,source_salaires!$Y$9,FALSE),""),"")</f>
        <v/>
      </c>
      <c r="X18" s="256" t="str">
        <f>IF(AH18&lt;&gt;"",IFERROR(VLOOKUP(AG18,source_salaires!$B$10:$AK$405,source_salaires!$Z$9,FALSE),""),"")</f>
        <v/>
      </c>
      <c r="Y18" s="256">
        <f t="shared" ref="Y18:Y32" si="0">SUM(T18:X18)</f>
        <v>0</v>
      </c>
      <c r="Z18" s="256" t="str">
        <f>+IF(AH18&lt;&gt;"",IFERROR(VLOOKUP(AG18,source_salaires!$B$10:$AK$405,source_salaires!$AB$9,FALSE),""),"")</f>
        <v/>
      </c>
      <c r="AA18" s="256" t="str">
        <f>IF(AH18&lt;&gt;"",IFERROR(VLOOKUP(AG18,source_salaires!$B$10:$AK$405,source_salaires!$AC$9,FALSE),""),"")</f>
        <v/>
      </c>
      <c r="AB18" s="256" t="str">
        <f>+IF(AH18&lt;&gt;"",IFERROR(VLOOKUP(AG18,source_salaires!$B$10:$AK$405,source_salaires!$AD$9,FALSE),""),"")</f>
        <v/>
      </c>
      <c r="AC18" s="256" t="str">
        <f>IF(AH18&lt;&gt;"",IFERROR(VLOOKUP(AG18,source_salaires!$B$10:$AK$405,source_salaires!$AE$9,FALSE),""),"")</f>
        <v/>
      </c>
      <c r="AD18" s="256">
        <f t="shared" ref="AD18:AD32" si="1">SUM(Z18:AC18)</f>
        <v>0</v>
      </c>
      <c r="AE18" s="256" t="str">
        <f>IF(AH18&lt;&gt;"",IFERROR(VLOOKUP(AG18,source_salaires!$B$10:$AK$405,source_salaires!$AK$9,FALSE),""),"")</f>
        <v/>
      </c>
      <c r="AG18" s="420" t="str">
        <f t="shared" ref="AG18:AG32" si="2">AH18&amp;B18</f>
        <v/>
      </c>
      <c r="AH18" s="247"/>
    </row>
    <row r="19" spans="1:34" s="88" customFormat="1" ht="25" customHeight="1" x14ac:dyDescent="0.15">
      <c r="A19" s="398">
        <v>3</v>
      </c>
      <c r="B19" s="245"/>
      <c r="C19" s="643" t="str">
        <f>IF(AH19&lt;&gt;"",IFERROR(VLOOKUP(AG19,source_salaires!$B$10:$AK$405,source_salaires!$E$9,FALSE),""),"")&amp;" "&amp;IF(AH19&lt;&gt;"",IFERROR(VLOOKUP(AG19,source_salaires!$B$10:$AK$405,source_salaires!$F$9,FALSE),""),"")</f>
        <v xml:space="preserve"> </v>
      </c>
      <c r="D19" s="644"/>
      <c r="E19" s="644"/>
      <c r="F19" s="644"/>
      <c r="G19" s="644"/>
      <c r="H19" s="645"/>
      <c r="I19" s="248" t="str">
        <f>IF(AH19&lt;&gt;"",IFERROR(VLOOKUP(AG19,source_salaires!$B$10:$AK$405,source_salaires!$H$9,FALSE),""),"")</f>
        <v/>
      </c>
      <c r="J19" s="249" t="str">
        <f>IF(AH19&lt;&gt;"",IFERROR(VLOOKUP(AG19,source_salaires!$B$10:$AK$405,source_salaires!$I$9,FALSE),""),"")</f>
        <v/>
      </c>
      <c r="K19" s="250" t="str">
        <f>IF(AH19&lt;&gt;"",IFERROR(VLOOKUP(AG19,source_salaires!$B$10:$AK$405,source_salaires!$J$9,FALSE),""),"")</f>
        <v/>
      </c>
      <c r="L19" s="251" t="str">
        <f>IF(AH19&lt;&gt;"",IFERROR(VLOOKUP(AG19,source_salaires!$B$10:$AK$405,source_salaires!$K$9,FALSE),""),"")</f>
        <v/>
      </c>
      <c r="M19" s="252" t="str">
        <f>IF(AH19&lt;&gt;"",IFERROR(VLOOKUP(AG19,source_salaires!$B$10:$AK$405,source_salaires!$L$9,FALSE),""),"")</f>
        <v/>
      </c>
      <c r="N19" s="252" t="str">
        <f>IF(AH19&lt;&gt;"",IFERROR(VLOOKUP(AG19,source_salaires!$B$10:$AK$405,source_salaires!$M$9,FALSE),""),"")</f>
        <v/>
      </c>
      <c r="O19" s="252" t="str">
        <f>IF(AH19&lt;&gt;"",IFERROR(VLOOKUP(AG19,source_salaires!$B$10:$AK$405,source_salaires!$O$9,FALSE),""),"")</f>
        <v/>
      </c>
      <c r="P19" s="253" t="str">
        <f>IF(AH19&lt;&gt;"",IFERROR(VLOOKUP(AG19,source_salaires!$B$10:$AK$405,source_salaires!$P$9,FALSE),""),"")</f>
        <v/>
      </c>
      <c r="Q19" s="254" t="str">
        <f>IF(AH19&lt;&gt;"",IFERROR(VLOOKUP(AG19,source_salaires!$B$10:$AK$405,source_salaires!$Q$9,FALSE),""),"")</f>
        <v/>
      </c>
      <c r="R19" s="255" t="str">
        <f>IF(AH19&lt;&gt;"",IFERROR(VLOOKUP(AG19,source_salaires!$B$10:$AK$405,source_salaires!$R$9,FALSE),""),"")</f>
        <v/>
      </c>
      <c r="S19" s="253" t="str">
        <f>IF(AH19&lt;&gt;"",IFERROR(VLOOKUP(AG19,source_salaires!$B$10:$AK$405,source_salaires!$S$9,FALSE),""),"")</f>
        <v/>
      </c>
      <c r="T19" s="256" t="str">
        <f>IF(AH19&lt;&gt;"",IFERROR(VLOOKUP(AG19,source_salaires!$B$10:$AK$405,source_salaires!$T$9,FALSE),""),"")</f>
        <v/>
      </c>
      <c r="U19" s="256">
        <f>IFERROR(IF(AH19&lt;&gt;"",VLOOKUP(AG19,source_salaires!$B$10:$AK$405,source_salaires!$U$9,FALSE),"")+IF(AH19&lt;&gt;"",IFERROR(VLOOKUP(AG19,source_salaires!$B$10:$AK$405,source_salaires!$V$9,FALSE),""),"")+IF(AH19&lt;&gt;"",IFERROR(VLOOKUP(AG19,source_salaires!$B$10:$AK$405,source_salaires!$W$9,FALSE),""),""),0)</f>
        <v>0</v>
      </c>
      <c r="V19" s="256" t="str">
        <f>IF(AH19&lt;&gt;"",IFERROR(VLOOKUP(AG19,source_salaires!$B$10:$AK$405,source_salaires!$X$9,FALSE),""),"")</f>
        <v/>
      </c>
      <c r="W19" s="256" t="str">
        <f>+IF(AH19&lt;&gt;"",IFERROR(VLOOKUP(AG19,source_salaires!$B$10:$AK$405,source_salaires!$Y$9,FALSE),""),"")</f>
        <v/>
      </c>
      <c r="X19" s="256" t="str">
        <f>IF(AH19&lt;&gt;"",IFERROR(VLOOKUP(AG19,source_salaires!$B$10:$AK$405,source_salaires!$Z$9,FALSE),""),"")</f>
        <v/>
      </c>
      <c r="Y19" s="256">
        <f t="shared" si="0"/>
        <v>0</v>
      </c>
      <c r="Z19" s="256" t="str">
        <f>+IF(AH19&lt;&gt;"",IFERROR(VLOOKUP(AG19,source_salaires!$B$10:$AK$405,source_salaires!$AB$9,FALSE),""),"")</f>
        <v/>
      </c>
      <c r="AA19" s="256" t="str">
        <f>IF(AH19&lt;&gt;"",IFERROR(VLOOKUP(AG19,source_salaires!$B$10:$AK$405,source_salaires!$AC$9,FALSE),""),"")</f>
        <v/>
      </c>
      <c r="AB19" s="256" t="str">
        <f>+IF(AH19&lt;&gt;"",IFERROR(VLOOKUP(AG19,source_salaires!$B$10:$AK$405,source_salaires!$AD$9,FALSE),""),"")</f>
        <v/>
      </c>
      <c r="AC19" s="256" t="str">
        <f>IF(AH19&lt;&gt;"",IFERROR(VLOOKUP(AG19,source_salaires!$B$10:$AK$405,source_salaires!$AE$9,FALSE),""),"")</f>
        <v/>
      </c>
      <c r="AD19" s="256">
        <f t="shared" si="1"/>
        <v>0</v>
      </c>
      <c r="AE19" s="256" t="str">
        <f>IF(AH19&lt;&gt;"",IFERROR(VLOOKUP(AG19,source_salaires!$B$10:$AK$405,source_salaires!$AK$9,FALSE),""),"")</f>
        <v/>
      </c>
      <c r="AG19" s="420" t="str">
        <f t="shared" si="2"/>
        <v/>
      </c>
      <c r="AH19" s="247"/>
    </row>
    <row r="20" spans="1:34" s="88" customFormat="1" ht="25" customHeight="1" x14ac:dyDescent="0.15">
      <c r="A20" s="398">
        <v>4</v>
      </c>
      <c r="B20" s="245"/>
      <c r="C20" s="643" t="str">
        <f>IF(AH20&lt;&gt;"",IFERROR(VLOOKUP(AG20,source_salaires!$B$10:$AK$405,source_salaires!$E$9,FALSE),""),"")&amp;" "&amp;IF(AH20&lt;&gt;"",IFERROR(VLOOKUP(AG20,source_salaires!$B$10:$AK$405,source_salaires!$F$9,FALSE),""),"")</f>
        <v xml:space="preserve"> </v>
      </c>
      <c r="D20" s="644"/>
      <c r="E20" s="644"/>
      <c r="F20" s="644"/>
      <c r="G20" s="644"/>
      <c r="H20" s="645"/>
      <c r="I20" s="248" t="str">
        <f>IF(AH20&lt;&gt;"",IFERROR(VLOOKUP(AG20,source_salaires!$B$10:$AK$405,source_salaires!$H$9,FALSE),""),"")</f>
        <v/>
      </c>
      <c r="J20" s="249" t="str">
        <f>IF(AH20&lt;&gt;"",IFERROR(VLOOKUP(AG20,source_salaires!$B$10:$AK$405,source_salaires!$I$9,FALSE),""),"")</f>
        <v/>
      </c>
      <c r="K20" s="250" t="str">
        <f>IF(AH20&lt;&gt;"",IFERROR(VLOOKUP(AG20,source_salaires!$B$10:$AK$405,source_salaires!$J$9,FALSE),""),"")</f>
        <v/>
      </c>
      <c r="L20" s="251" t="str">
        <f>IF(AH20&lt;&gt;"",IFERROR(VLOOKUP(AG20,source_salaires!$B$10:$AK$405,source_salaires!$K$9,FALSE),""),"")</f>
        <v/>
      </c>
      <c r="M20" s="252" t="str">
        <f>IF(AH20&lt;&gt;"",IFERROR(VLOOKUP(AG20,source_salaires!$B$10:$AK$405,source_salaires!$L$9,FALSE),""),"")</f>
        <v/>
      </c>
      <c r="N20" s="252" t="str">
        <f>IF(AH20&lt;&gt;"",IFERROR(VLOOKUP(AG20,source_salaires!$B$10:$AK$405,source_salaires!$M$9,FALSE),""),"")</f>
        <v/>
      </c>
      <c r="O20" s="252" t="str">
        <f>IF(AH20&lt;&gt;"",IFERROR(VLOOKUP(AG20,source_salaires!$B$10:$AK$405,source_salaires!$O$9,FALSE),""),"")</f>
        <v/>
      </c>
      <c r="P20" s="253" t="str">
        <f>IF(AH20&lt;&gt;"",IFERROR(VLOOKUP(AG20,source_salaires!$B$10:$AK$405,source_salaires!$P$9,FALSE),""),"")</f>
        <v/>
      </c>
      <c r="Q20" s="254" t="str">
        <f>IF(AH20&lt;&gt;"",IFERROR(VLOOKUP(AG20,source_salaires!$B$10:$AK$405,source_salaires!$Q$9,FALSE),""),"")</f>
        <v/>
      </c>
      <c r="R20" s="255" t="str">
        <f>IF(AH20&lt;&gt;"",IFERROR(VLOOKUP(AG20,source_salaires!$B$10:$AK$405,source_salaires!$R$9,FALSE),""),"")</f>
        <v/>
      </c>
      <c r="S20" s="253" t="str">
        <f>IF(AH20&lt;&gt;"",IFERROR(VLOOKUP(AG20,source_salaires!$B$10:$AK$405,source_salaires!$S$9,FALSE),""),"")</f>
        <v/>
      </c>
      <c r="T20" s="256" t="str">
        <f>IF(AH20&lt;&gt;"",IFERROR(VLOOKUP(AG20,source_salaires!$B$10:$AK$405,source_salaires!$T$9,FALSE),""),"")</f>
        <v/>
      </c>
      <c r="U20" s="256">
        <f>IFERROR(IF(AH20&lt;&gt;"",VLOOKUP(AG20,source_salaires!$B$10:$AK$405,source_salaires!$U$9,FALSE),"")+IF(AH20&lt;&gt;"",IFERROR(VLOOKUP(AG20,source_salaires!$B$10:$AK$405,source_salaires!$V$9,FALSE),""),"")+IF(AH20&lt;&gt;"",IFERROR(VLOOKUP(AG20,source_salaires!$B$10:$AK$405,source_salaires!$W$9,FALSE),""),""),0)</f>
        <v>0</v>
      </c>
      <c r="V20" s="256" t="str">
        <f>IF(AH20&lt;&gt;"",IFERROR(VLOOKUP(AG20,source_salaires!$B$10:$AK$405,source_salaires!$X$9,FALSE),""),"")</f>
        <v/>
      </c>
      <c r="W20" s="256" t="str">
        <f>+IF(AH20&lt;&gt;"",IFERROR(VLOOKUP(AG20,source_salaires!$B$10:$AK$405,source_salaires!$Y$9,FALSE),""),"")</f>
        <v/>
      </c>
      <c r="X20" s="256" t="str">
        <f>IF(AH20&lt;&gt;"",IFERROR(VLOOKUP(AG20,source_salaires!$B$10:$AK$405,source_salaires!$Z$9,FALSE),""),"")</f>
        <v/>
      </c>
      <c r="Y20" s="256">
        <f t="shared" si="0"/>
        <v>0</v>
      </c>
      <c r="Z20" s="256" t="str">
        <f>+IF(AH20&lt;&gt;"",IFERROR(VLOOKUP(AG20,source_salaires!$B$10:$AK$405,source_salaires!$AB$9,FALSE),""),"")</f>
        <v/>
      </c>
      <c r="AA20" s="256" t="str">
        <f>IF(AH20&lt;&gt;"",IFERROR(VLOOKUP(AG20,source_salaires!$B$10:$AK$405,source_salaires!$AC$9,FALSE),""),"")</f>
        <v/>
      </c>
      <c r="AB20" s="256" t="str">
        <f>+IF(AH20&lt;&gt;"",IFERROR(VLOOKUP(AG20,source_salaires!$B$10:$AK$405,source_salaires!$AD$9,FALSE),""),"")</f>
        <v/>
      </c>
      <c r="AC20" s="256" t="str">
        <f>IF(AH20&lt;&gt;"",IFERROR(VLOOKUP(AG20,source_salaires!$B$10:$AK$405,source_salaires!$AE$9,FALSE),""),"")</f>
        <v/>
      </c>
      <c r="AD20" s="256">
        <f t="shared" si="1"/>
        <v>0</v>
      </c>
      <c r="AE20" s="256" t="str">
        <f>IF(AH20&lt;&gt;"",IFERROR(VLOOKUP(AG20,source_salaires!$B$10:$AK$405,source_salaires!$AK$9,FALSE),""),"")</f>
        <v/>
      </c>
      <c r="AG20" s="420" t="str">
        <f t="shared" si="2"/>
        <v/>
      </c>
      <c r="AH20" s="247"/>
    </row>
    <row r="21" spans="1:34" s="88" customFormat="1" ht="25" customHeight="1" x14ac:dyDescent="0.15">
      <c r="A21" s="398">
        <v>5</v>
      </c>
      <c r="B21" s="245"/>
      <c r="C21" s="643" t="str">
        <f>IF(AH21&lt;&gt;"",IFERROR(VLOOKUP(AG21,source_salaires!$B$10:$AK$405,source_salaires!$E$9,FALSE),""),"")&amp;" "&amp;IF(AH21&lt;&gt;"",IFERROR(VLOOKUP(AG21,source_salaires!$B$10:$AK$405,source_salaires!$F$9,FALSE),""),"")</f>
        <v xml:space="preserve"> </v>
      </c>
      <c r="D21" s="644"/>
      <c r="E21" s="644"/>
      <c r="F21" s="644"/>
      <c r="G21" s="644"/>
      <c r="H21" s="645"/>
      <c r="I21" s="248" t="str">
        <f>IF(AH21&lt;&gt;"",IFERROR(VLOOKUP(AG21,source_salaires!$B$10:$AK$405,source_salaires!$H$9,FALSE),""),"")</f>
        <v/>
      </c>
      <c r="J21" s="249" t="str">
        <f>IF(AH21&lt;&gt;"",IFERROR(VLOOKUP(AG21,source_salaires!$B$10:$AK$405,source_salaires!$I$9,FALSE),""),"")</f>
        <v/>
      </c>
      <c r="K21" s="250" t="str">
        <f>IF(AH21&lt;&gt;"",IFERROR(VLOOKUP(AG21,source_salaires!$B$10:$AK$405,source_salaires!$J$9,FALSE),""),"")</f>
        <v/>
      </c>
      <c r="L21" s="251" t="str">
        <f>IF(AH21&lt;&gt;"",IFERROR(VLOOKUP(AG21,source_salaires!$B$10:$AK$405,source_salaires!$K$9,FALSE),""),"")</f>
        <v/>
      </c>
      <c r="M21" s="252" t="str">
        <f>IF(AH21&lt;&gt;"",IFERROR(VLOOKUP(AG21,source_salaires!$B$10:$AK$405,source_salaires!$L$9,FALSE),""),"")</f>
        <v/>
      </c>
      <c r="N21" s="252" t="str">
        <f>IF(AH21&lt;&gt;"",IFERROR(VLOOKUP(AG21,source_salaires!$B$10:$AK$405,source_salaires!$M$9,FALSE),""),"")</f>
        <v/>
      </c>
      <c r="O21" s="252" t="str">
        <f>IF(AH21&lt;&gt;"",IFERROR(VLOOKUP(AG21,source_salaires!$B$10:$AK$405,source_salaires!$O$9,FALSE),""),"")</f>
        <v/>
      </c>
      <c r="P21" s="253" t="str">
        <f>IF(AH21&lt;&gt;"",IFERROR(VLOOKUP(AG21,source_salaires!$B$10:$AK$405,source_salaires!$P$9,FALSE),""),"")</f>
        <v/>
      </c>
      <c r="Q21" s="254" t="str">
        <f>IF(AH21&lt;&gt;"",IFERROR(VLOOKUP(AG21,source_salaires!$B$10:$AK$405,source_salaires!$Q$9,FALSE),""),"")</f>
        <v/>
      </c>
      <c r="R21" s="255" t="str">
        <f>IF(AH21&lt;&gt;"",IFERROR(VLOOKUP(AG21,source_salaires!$B$10:$AK$405,source_salaires!$R$9,FALSE),""),"")</f>
        <v/>
      </c>
      <c r="S21" s="253" t="str">
        <f>IF(AH21&lt;&gt;"",IFERROR(VLOOKUP(AG21,source_salaires!$B$10:$AK$405,source_salaires!$S$9,FALSE),""),"")</f>
        <v/>
      </c>
      <c r="T21" s="256" t="str">
        <f>IF(AH21&lt;&gt;"",IFERROR(VLOOKUP(AG21,source_salaires!$B$10:$AK$405,source_salaires!$T$9,FALSE),""),"")</f>
        <v/>
      </c>
      <c r="U21" s="256">
        <f>IFERROR(IF(AH21&lt;&gt;"",VLOOKUP(AG21,source_salaires!$B$10:$AK$405,source_salaires!$U$9,FALSE),"")+IF(AH21&lt;&gt;"",IFERROR(VLOOKUP(AG21,source_salaires!$B$10:$AK$405,source_salaires!$V$9,FALSE),""),"")+IF(AH21&lt;&gt;"",IFERROR(VLOOKUP(AG21,source_salaires!$B$10:$AK$405,source_salaires!$W$9,FALSE),""),""),0)</f>
        <v>0</v>
      </c>
      <c r="V21" s="256" t="str">
        <f>IF(AH21&lt;&gt;"",IFERROR(VLOOKUP(AG21,source_salaires!$B$10:$AK$405,source_salaires!$X$9,FALSE),""),"")</f>
        <v/>
      </c>
      <c r="W21" s="256" t="str">
        <f>+IF(AH21&lt;&gt;"",IFERROR(VLOOKUP(AG21,source_salaires!$B$10:$AK$405,source_salaires!$Y$9,FALSE),""),"")</f>
        <v/>
      </c>
      <c r="X21" s="256" t="str">
        <f>IF(AH21&lt;&gt;"",IFERROR(VLOOKUP(AG21,source_salaires!$B$10:$AK$405,source_salaires!$Z$9,FALSE),""),"")</f>
        <v/>
      </c>
      <c r="Y21" s="256">
        <f t="shared" si="0"/>
        <v>0</v>
      </c>
      <c r="Z21" s="256" t="str">
        <f>+IF(AH21&lt;&gt;"",IFERROR(VLOOKUP(AG21,source_salaires!$B$10:$AK$405,source_salaires!$AB$9,FALSE),""),"")</f>
        <v/>
      </c>
      <c r="AA21" s="256" t="str">
        <f>IF(AH21&lt;&gt;"",IFERROR(VLOOKUP(AG21,source_salaires!$B$10:$AK$405,source_salaires!$AC$9,FALSE),""),"")</f>
        <v/>
      </c>
      <c r="AB21" s="256" t="str">
        <f>+IF(AH21&lt;&gt;"",IFERROR(VLOOKUP(AG21,source_salaires!$B$10:$AK$405,source_salaires!$AD$9,FALSE),""),"")</f>
        <v/>
      </c>
      <c r="AC21" s="256" t="str">
        <f>IF(AH21&lt;&gt;"",IFERROR(VLOOKUP(AG21,source_salaires!$B$10:$AK$405,source_salaires!$AE$9,FALSE),""),"")</f>
        <v/>
      </c>
      <c r="AD21" s="256">
        <f t="shared" si="1"/>
        <v>0</v>
      </c>
      <c r="AE21" s="256" t="str">
        <f>IF(AH21&lt;&gt;"",IFERROR(VLOOKUP(AG21,source_salaires!$B$10:$AK$405,source_salaires!$AK$9,FALSE),""),"")</f>
        <v/>
      </c>
      <c r="AG21" s="420" t="str">
        <f t="shared" si="2"/>
        <v/>
      </c>
      <c r="AH21" s="247"/>
    </row>
    <row r="22" spans="1:34" s="88" customFormat="1" ht="25" customHeight="1" x14ac:dyDescent="0.15">
      <c r="A22" s="398">
        <v>6</v>
      </c>
      <c r="B22" s="245"/>
      <c r="C22" s="643" t="str">
        <f>IF(AH22&lt;&gt;"",IFERROR(VLOOKUP(AG22,source_salaires!$B$10:$AK$405,source_salaires!$E$9,FALSE),""),"")&amp;" "&amp;IF(AH22&lt;&gt;"",IFERROR(VLOOKUP(AG22,source_salaires!$B$10:$AK$405,source_salaires!$F$9,FALSE),""),"")</f>
        <v xml:space="preserve"> </v>
      </c>
      <c r="D22" s="644"/>
      <c r="E22" s="644"/>
      <c r="F22" s="644"/>
      <c r="G22" s="644"/>
      <c r="H22" s="645"/>
      <c r="I22" s="248" t="str">
        <f>IF(AH22&lt;&gt;"",IFERROR(VLOOKUP(AG22,source_salaires!$B$10:$AK$405,source_salaires!$H$9,FALSE),""),"")</f>
        <v/>
      </c>
      <c r="J22" s="249" t="str">
        <f>IF(AH22&lt;&gt;"",IFERROR(VLOOKUP(AG22,source_salaires!$B$10:$AK$405,source_salaires!$I$9,FALSE),""),"")</f>
        <v/>
      </c>
      <c r="K22" s="250" t="str">
        <f>IF(AH22&lt;&gt;"",IFERROR(VLOOKUP(AG22,source_salaires!$B$10:$AK$405,source_salaires!$J$9,FALSE),""),"")</f>
        <v/>
      </c>
      <c r="L22" s="251" t="str">
        <f>IF(AH22&lt;&gt;"",IFERROR(VLOOKUP(AG22,source_salaires!$B$10:$AK$405,source_salaires!$K$9,FALSE),""),"")</f>
        <v/>
      </c>
      <c r="M22" s="252" t="str">
        <f>IF(AH22&lt;&gt;"",IFERROR(VLOOKUP(AG22,source_salaires!$B$10:$AK$405,source_salaires!$L$9,FALSE),""),"")</f>
        <v/>
      </c>
      <c r="N22" s="252" t="str">
        <f>IF(AH22&lt;&gt;"",IFERROR(VLOOKUP(AG22,source_salaires!$B$10:$AK$405,source_salaires!$M$9,FALSE),""),"")</f>
        <v/>
      </c>
      <c r="O22" s="252" t="str">
        <f>IF(AH22&lt;&gt;"",IFERROR(VLOOKUP(AG22,source_salaires!$B$10:$AK$405,source_salaires!$O$9,FALSE),""),"")</f>
        <v/>
      </c>
      <c r="P22" s="253" t="str">
        <f>IF(AH22&lt;&gt;"",IFERROR(VLOOKUP(AG22,source_salaires!$B$10:$AK$405,source_salaires!$P$9,FALSE),""),"")</f>
        <v/>
      </c>
      <c r="Q22" s="254" t="str">
        <f>IF(AH22&lt;&gt;"",IFERROR(VLOOKUP(AG22,source_salaires!$B$10:$AK$405,source_salaires!$Q$9,FALSE),""),"")</f>
        <v/>
      </c>
      <c r="R22" s="255" t="str">
        <f>IF(AH22&lt;&gt;"",IFERROR(VLOOKUP(AG22,source_salaires!$B$10:$AK$405,source_salaires!$R$9,FALSE),""),"")</f>
        <v/>
      </c>
      <c r="S22" s="253" t="str">
        <f>IF(AH22&lt;&gt;"",IFERROR(VLOOKUP(AG22,source_salaires!$B$10:$AK$405,source_salaires!$S$9,FALSE),""),"")</f>
        <v/>
      </c>
      <c r="T22" s="256" t="str">
        <f>IF(AH22&lt;&gt;"",IFERROR(VLOOKUP(AG22,source_salaires!$B$10:$AK$405,source_salaires!$T$9,FALSE),""),"")</f>
        <v/>
      </c>
      <c r="U22" s="256">
        <f>IFERROR(IF(AH22&lt;&gt;"",VLOOKUP(AG22,source_salaires!$B$10:$AK$405,source_salaires!$U$9,FALSE),"")+IF(AH22&lt;&gt;"",IFERROR(VLOOKUP(AG22,source_salaires!$B$10:$AK$405,source_salaires!$V$9,FALSE),""),"")+IF(AH22&lt;&gt;"",IFERROR(VLOOKUP(AG22,source_salaires!$B$10:$AK$405,source_salaires!$W$9,FALSE),""),""),0)</f>
        <v>0</v>
      </c>
      <c r="V22" s="256" t="str">
        <f>IF(AH22&lt;&gt;"",IFERROR(VLOOKUP(AG22,source_salaires!$B$10:$AK$405,source_salaires!$X$9,FALSE),""),"")</f>
        <v/>
      </c>
      <c r="W22" s="256" t="str">
        <f>+IF(AH22&lt;&gt;"",IFERROR(VLOOKUP(AG22,source_salaires!$B$10:$AK$405,source_salaires!$Y$9,FALSE),""),"")</f>
        <v/>
      </c>
      <c r="X22" s="256" t="str">
        <f>IF(AH22&lt;&gt;"",IFERROR(VLOOKUP(AG22,source_salaires!$B$10:$AK$405,source_salaires!$Z$9,FALSE),""),"")</f>
        <v/>
      </c>
      <c r="Y22" s="256">
        <f t="shared" si="0"/>
        <v>0</v>
      </c>
      <c r="Z22" s="256" t="str">
        <f>+IF(AH22&lt;&gt;"",IFERROR(VLOOKUP(AG22,source_salaires!$B$10:$AK$405,source_salaires!$AB$9,FALSE),""),"")</f>
        <v/>
      </c>
      <c r="AA22" s="256" t="str">
        <f>IF(AH22&lt;&gt;"",IFERROR(VLOOKUP(AG22,source_salaires!$B$10:$AK$405,source_salaires!$AC$9,FALSE),""),"")</f>
        <v/>
      </c>
      <c r="AB22" s="256" t="str">
        <f>+IF(AH22&lt;&gt;"",IFERROR(VLOOKUP(AG22,source_salaires!$B$10:$AK$405,source_salaires!$AD$9,FALSE),""),"")</f>
        <v/>
      </c>
      <c r="AC22" s="256" t="str">
        <f>IF(AH22&lt;&gt;"",IFERROR(VLOOKUP(AG22,source_salaires!$B$10:$AK$405,source_salaires!$AE$9,FALSE),""),"")</f>
        <v/>
      </c>
      <c r="AD22" s="256">
        <f t="shared" si="1"/>
        <v>0</v>
      </c>
      <c r="AE22" s="256" t="str">
        <f>IF(AH22&lt;&gt;"",IFERROR(VLOOKUP(AG22,source_salaires!$B$10:$AK$405,source_salaires!$AK$9,FALSE),""),"")</f>
        <v/>
      </c>
      <c r="AG22" s="420" t="str">
        <f t="shared" si="2"/>
        <v/>
      </c>
      <c r="AH22" s="247"/>
    </row>
    <row r="23" spans="1:34" s="88" customFormat="1" ht="25" customHeight="1" x14ac:dyDescent="0.15">
      <c r="A23" s="398">
        <v>7</v>
      </c>
      <c r="B23" s="245"/>
      <c r="C23" s="643" t="str">
        <f>IF(AH23&lt;&gt;"",IFERROR(VLOOKUP(AG23,source_salaires!$B$10:$AK$405,source_salaires!$E$9,FALSE),""),"")&amp;" "&amp;IF(AH23&lt;&gt;"",IFERROR(VLOOKUP(AG23,source_salaires!$B$10:$AK$405,source_salaires!$F$9,FALSE),""),"")</f>
        <v xml:space="preserve"> </v>
      </c>
      <c r="D23" s="644"/>
      <c r="E23" s="644"/>
      <c r="F23" s="644"/>
      <c r="G23" s="644"/>
      <c r="H23" s="645"/>
      <c r="I23" s="248" t="str">
        <f>IF(AH23&lt;&gt;"",IFERROR(VLOOKUP(AG23,source_salaires!$B$10:$AK$405,source_salaires!$H$9,FALSE),""),"")</f>
        <v/>
      </c>
      <c r="J23" s="249" t="str">
        <f>IF(AH23&lt;&gt;"",IFERROR(VLOOKUP(AG23,source_salaires!$B$10:$AK$405,source_salaires!$I$9,FALSE),""),"")</f>
        <v/>
      </c>
      <c r="K23" s="250" t="str">
        <f>IF(AH23&lt;&gt;"",IFERROR(VLOOKUP(AG23,source_salaires!$B$10:$AK$405,source_salaires!$J$9,FALSE),""),"")</f>
        <v/>
      </c>
      <c r="L23" s="251" t="str">
        <f>IF(AH23&lt;&gt;"",IFERROR(VLOOKUP(AG23,source_salaires!$B$10:$AK$405,source_salaires!$K$9,FALSE),""),"")</f>
        <v/>
      </c>
      <c r="M23" s="252" t="str">
        <f>IF(AH23&lt;&gt;"",IFERROR(VLOOKUP(AG23,source_salaires!$B$10:$AK$405,source_salaires!$L$9,FALSE),""),"")</f>
        <v/>
      </c>
      <c r="N23" s="252" t="str">
        <f>IF(AH23&lt;&gt;"",IFERROR(VLOOKUP(AG23,source_salaires!$B$10:$AK$405,source_salaires!$M$9,FALSE),""),"")</f>
        <v/>
      </c>
      <c r="O23" s="252" t="str">
        <f>IF(AH23&lt;&gt;"",IFERROR(VLOOKUP(AG23,source_salaires!$B$10:$AK$405,source_salaires!$O$9,FALSE),""),"")</f>
        <v/>
      </c>
      <c r="P23" s="253" t="str">
        <f>IF(AH23&lt;&gt;"",IFERROR(VLOOKUP(AG23,source_salaires!$B$10:$AK$405,source_salaires!$P$9,FALSE),""),"")</f>
        <v/>
      </c>
      <c r="Q23" s="254" t="str">
        <f>IF(AH23&lt;&gt;"",IFERROR(VLOOKUP(AG23,source_salaires!$B$10:$AK$405,source_salaires!$Q$9,FALSE),""),"")</f>
        <v/>
      </c>
      <c r="R23" s="255" t="str">
        <f>IF(AH23&lt;&gt;"",IFERROR(VLOOKUP(AG23,source_salaires!$B$10:$AK$405,source_salaires!$R$9,FALSE),""),"")</f>
        <v/>
      </c>
      <c r="S23" s="253" t="str">
        <f>IF(AH23&lt;&gt;"",IFERROR(VLOOKUP(AG23,source_salaires!$B$10:$AK$405,source_salaires!$S$9,FALSE),""),"")</f>
        <v/>
      </c>
      <c r="T23" s="256" t="str">
        <f>IF(AH23&lt;&gt;"",IFERROR(VLOOKUP(AG23,source_salaires!$B$10:$AK$405,source_salaires!$T$9,FALSE),""),"")</f>
        <v/>
      </c>
      <c r="U23" s="256">
        <f>IFERROR(IF(AH23&lt;&gt;"",VLOOKUP(AG23,source_salaires!$B$10:$AK$405,source_salaires!$U$9,FALSE),"")+IF(AH23&lt;&gt;"",IFERROR(VLOOKUP(AG23,source_salaires!$B$10:$AK$405,source_salaires!$V$9,FALSE),""),"")+IF(AH23&lt;&gt;"",IFERROR(VLOOKUP(AG23,source_salaires!$B$10:$AK$405,source_salaires!$W$9,FALSE),""),""),0)</f>
        <v>0</v>
      </c>
      <c r="V23" s="256" t="str">
        <f>IF(AH23&lt;&gt;"",IFERROR(VLOOKUP(AG23,source_salaires!$B$10:$AK$405,source_salaires!$X$9,FALSE),""),"")</f>
        <v/>
      </c>
      <c r="W23" s="256" t="str">
        <f>+IF(AH23&lt;&gt;"",IFERROR(VLOOKUP(AG23,source_salaires!$B$10:$AK$405,source_salaires!$Y$9,FALSE),""),"")</f>
        <v/>
      </c>
      <c r="X23" s="256" t="str">
        <f>IF(AH23&lt;&gt;"",IFERROR(VLOOKUP(AG23,source_salaires!$B$10:$AK$405,source_salaires!$Z$9,FALSE),""),"")</f>
        <v/>
      </c>
      <c r="Y23" s="256">
        <f t="shared" si="0"/>
        <v>0</v>
      </c>
      <c r="Z23" s="256" t="str">
        <f>+IF(AH23&lt;&gt;"",IFERROR(VLOOKUP(AG23,source_salaires!$B$10:$AK$405,source_salaires!$AB$9,FALSE),""),"")</f>
        <v/>
      </c>
      <c r="AA23" s="256" t="str">
        <f>IF(AH23&lt;&gt;"",IFERROR(VLOOKUP(AG23,source_salaires!$B$10:$AK$405,source_salaires!$AC$9,FALSE),""),"")</f>
        <v/>
      </c>
      <c r="AB23" s="256" t="str">
        <f>+IF(AH23&lt;&gt;"",IFERROR(VLOOKUP(AG23,source_salaires!$B$10:$AK$405,source_salaires!$AD$9,FALSE),""),"")</f>
        <v/>
      </c>
      <c r="AC23" s="256" t="str">
        <f>IF(AH23&lt;&gt;"",IFERROR(VLOOKUP(AG23,source_salaires!$B$10:$AK$405,source_salaires!$AE$9,FALSE),""),"")</f>
        <v/>
      </c>
      <c r="AD23" s="256">
        <f t="shared" si="1"/>
        <v>0</v>
      </c>
      <c r="AE23" s="256" t="str">
        <f>IF(AH23&lt;&gt;"",IFERROR(VLOOKUP(AG23,source_salaires!$B$10:$AK$405,source_salaires!$AK$9,FALSE),""),"")</f>
        <v/>
      </c>
      <c r="AG23" s="420" t="str">
        <f t="shared" si="2"/>
        <v/>
      </c>
      <c r="AH23" s="247"/>
    </row>
    <row r="24" spans="1:34" s="88" customFormat="1" ht="25" customHeight="1" x14ac:dyDescent="0.15">
      <c r="A24" s="398">
        <v>8</v>
      </c>
      <c r="B24" s="245"/>
      <c r="C24" s="643" t="str">
        <f>IF(AH24&lt;&gt;"",IFERROR(VLOOKUP(AG24,source_salaires!$B$10:$AK$405,source_salaires!$E$9,FALSE),""),"")&amp;" "&amp;IF(AH24&lt;&gt;"",IFERROR(VLOOKUP(AG24,source_salaires!$B$10:$AK$405,source_salaires!$F$9,FALSE),""),"")</f>
        <v xml:space="preserve"> </v>
      </c>
      <c r="D24" s="644"/>
      <c r="E24" s="644"/>
      <c r="F24" s="644"/>
      <c r="G24" s="644"/>
      <c r="H24" s="645"/>
      <c r="I24" s="248" t="str">
        <f>IF(AH24&lt;&gt;"",IFERROR(VLOOKUP(AG24,source_salaires!$B$10:$AK$405,source_salaires!$H$9,FALSE),""),"")</f>
        <v/>
      </c>
      <c r="J24" s="249" t="str">
        <f>IF(AH24&lt;&gt;"",IFERROR(VLOOKUP(AG24,source_salaires!$B$10:$AK$405,source_salaires!$I$9,FALSE),""),"")</f>
        <v/>
      </c>
      <c r="K24" s="250" t="str">
        <f>IF(AH24&lt;&gt;"",IFERROR(VLOOKUP(AG24,source_salaires!$B$10:$AK$405,source_salaires!$J$9,FALSE),""),"")</f>
        <v/>
      </c>
      <c r="L24" s="251" t="str">
        <f>IF(AH24&lt;&gt;"",IFERROR(VLOOKUP(AG24,source_salaires!$B$10:$AK$405,source_salaires!$K$9,FALSE),""),"")</f>
        <v/>
      </c>
      <c r="M24" s="252" t="str">
        <f>IF(AH24&lt;&gt;"",IFERROR(VLOOKUP(AG24,source_salaires!$B$10:$AK$405,source_salaires!$L$9,FALSE),""),"")</f>
        <v/>
      </c>
      <c r="N24" s="252" t="str">
        <f>IF(AH24&lt;&gt;"",IFERROR(VLOOKUP(AG24,source_salaires!$B$10:$AK$405,source_salaires!$M$9,FALSE),""),"")</f>
        <v/>
      </c>
      <c r="O24" s="252" t="str">
        <f>IF(AH24&lt;&gt;"",IFERROR(VLOOKUP(AG24,source_salaires!$B$10:$AK$405,source_salaires!$O$9,FALSE),""),"")</f>
        <v/>
      </c>
      <c r="P24" s="253" t="str">
        <f>IF(AH24&lt;&gt;"",IFERROR(VLOOKUP(AG24,source_salaires!$B$10:$AK$405,source_salaires!$P$9,FALSE),""),"")</f>
        <v/>
      </c>
      <c r="Q24" s="254" t="str">
        <f>IF(AH24&lt;&gt;"",IFERROR(VLOOKUP(AG24,source_salaires!$B$10:$AK$405,source_salaires!$Q$9,FALSE),""),"")</f>
        <v/>
      </c>
      <c r="R24" s="255" t="str">
        <f>IF(AH24&lt;&gt;"",IFERROR(VLOOKUP(AG24,source_salaires!$B$10:$AK$405,source_salaires!$R$9,FALSE),""),"")</f>
        <v/>
      </c>
      <c r="S24" s="253" t="str">
        <f>IF(AH24&lt;&gt;"",IFERROR(VLOOKUP(AG24,source_salaires!$B$10:$AK$405,source_salaires!$S$9,FALSE),""),"")</f>
        <v/>
      </c>
      <c r="T24" s="256" t="str">
        <f>IF(AH24&lt;&gt;"",IFERROR(VLOOKUP(AG24,source_salaires!$B$10:$AK$405,source_salaires!$T$9,FALSE),""),"")</f>
        <v/>
      </c>
      <c r="U24" s="256">
        <f>IFERROR(IF(AH24&lt;&gt;"",VLOOKUP(AG24,source_salaires!$B$10:$AK$405,source_salaires!$U$9,FALSE),"")+IF(AH24&lt;&gt;"",IFERROR(VLOOKUP(AG24,source_salaires!$B$10:$AK$405,source_salaires!$V$9,FALSE),""),"")+IF(AH24&lt;&gt;"",IFERROR(VLOOKUP(AG24,source_salaires!$B$10:$AK$405,source_salaires!$W$9,FALSE),""),""),0)</f>
        <v>0</v>
      </c>
      <c r="V24" s="256" t="str">
        <f>IF(AH24&lt;&gt;"",IFERROR(VLOOKUP(AG24,source_salaires!$B$10:$AK$405,source_salaires!$X$9,FALSE),""),"")</f>
        <v/>
      </c>
      <c r="W24" s="256" t="str">
        <f>+IF(AH24&lt;&gt;"",IFERROR(VLOOKUP(AG24,source_salaires!$B$10:$AK$405,source_salaires!$Y$9,FALSE),""),"")</f>
        <v/>
      </c>
      <c r="X24" s="256" t="str">
        <f>IF(AH24&lt;&gt;"",IFERROR(VLOOKUP(AG24,source_salaires!$B$10:$AK$405,source_salaires!$Z$9,FALSE),""),"")</f>
        <v/>
      </c>
      <c r="Y24" s="256">
        <f t="shared" si="0"/>
        <v>0</v>
      </c>
      <c r="Z24" s="256" t="str">
        <f>+IF(AH24&lt;&gt;"",IFERROR(VLOOKUP(AG24,source_salaires!$B$10:$AK$405,source_salaires!$AB$9,FALSE),""),"")</f>
        <v/>
      </c>
      <c r="AA24" s="256" t="str">
        <f>IF(AH24&lt;&gt;"",IFERROR(VLOOKUP(AG24,source_salaires!$B$10:$AK$405,source_salaires!$AC$9,FALSE),""),"")</f>
        <v/>
      </c>
      <c r="AB24" s="256" t="str">
        <f>+IF(AH24&lt;&gt;"",IFERROR(VLOOKUP(AG24,source_salaires!$B$10:$AK$405,source_salaires!$AD$9,FALSE),""),"")</f>
        <v/>
      </c>
      <c r="AC24" s="256" t="str">
        <f>IF(AH24&lt;&gt;"",IFERROR(VLOOKUP(AG24,source_salaires!$B$10:$AK$405,source_salaires!$AE$9,FALSE),""),"")</f>
        <v/>
      </c>
      <c r="AD24" s="256">
        <f t="shared" si="1"/>
        <v>0</v>
      </c>
      <c r="AE24" s="256" t="str">
        <f>IF(AH24&lt;&gt;"",IFERROR(VLOOKUP(AG24,source_salaires!$B$10:$AK$405,source_salaires!$AK$9,FALSE),""),"")</f>
        <v/>
      </c>
      <c r="AG24" s="420" t="str">
        <f t="shared" si="2"/>
        <v/>
      </c>
      <c r="AH24" s="247"/>
    </row>
    <row r="25" spans="1:34" s="88" customFormat="1" ht="25" customHeight="1" x14ac:dyDescent="0.15">
      <c r="A25" s="398">
        <v>9</v>
      </c>
      <c r="B25" s="245"/>
      <c r="C25" s="643" t="str">
        <f>IF(AH25&lt;&gt;"",IFERROR(VLOOKUP(AG25,source_salaires!$B$10:$AK$405,source_salaires!$E$9,FALSE),""),"")&amp;" "&amp;IF(AH25&lt;&gt;"",IFERROR(VLOOKUP(AG25,source_salaires!$B$10:$AK$405,source_salaires!$F$9,FALSE),""),"")</f>
        <v xml:space="preserve"> </v>
      </c>
      <c r="D25" s="644"/>
      <c r="E25" s="644"/>
      <c r="F25" s="644"/>
      <c r="G25" s="644"/>
      <c r="H25" s="645"/>
      <c r="I25" s="248" t="str">
        <f>IF(AH25&lt;&gt;"",IFERROR(VLOOKUP(AG25,source_salaires!$B$10:$AK$405,source_salaires!$H$9,FALSE),""),"")</f>
        <v/>
      </c>
      <c r="J25" s="249" t="str">
        <f>IF(AH25&lt;&gt;"",IFERROR(VLOOKUP(AG25,source_salaires!$B$10:$AK$405,source_salaires!$I$9,FALSE),""),"")</f>
        <v/>
      </c>
      <c r="K25" s="250" t="str">
        <f>IF(AH25&lt;&gt;"",IFERROR(VLOOKUP(AG25,source_salaires!$B$10:$AK$405,source_salaires!$J$9,FALSE),""),"")</f>
        <v/>
      </c>
      <c r="L25" s="251" t="str">
        <f>IF(AH25&lt;&gt;"",IFERROR(VLOOKUP(AG25,source_salaires!$B$10:$AK$405,source_salaires!$K$9,FALSE),""),"")</f>
        <v/>
      </c>
      <c r="M25" s="252" t="str">
        <f>IF(AH25&lt;&gt;"",IFERROR(VLOOKUP(AG25,source_salaires!$B$10:$AK$405,source_salaires!$L$9,FALSE),""),"")</f>
        <v/>
      </c>
      <c r="N25" s="252" t="str">
        <f>IF(AH25&lt;&gt;"",IFERROR(VLOOKUP(AG25,source_salaires!$B$10:$AK$405,source_salaires!$M$9,FALSE),""),"")</f>
        <v/>
      </c>
      <c r="O25" s="252" t="str">
        <f>IF(AH25&lt;&gt;"",IFERROR(VLOOKUP(AG25,source_salaires!$B$10:$AK$405,source_salaires!$O$9,FALSE),""),"")</f>
        <v/>
      </c>
      <c r="P25" s="253" t="str">
        <f>IF(AH25&lt;&gt;"",IFERROR(VLOOKUP(AG25,source_salaires!$B$10:$AK$405,source_salaires!$P$9,FALSE),""),"")</f>
        <v/>
      </c>
      <c r="Q25" s="254" t="str">
        <f>IF(AH25&lt;&gt;"",IFERROR(VLOOKUP(AG25,source_salaires!$B$10:$AK$405,source_salaires!$Q$9,FALSE),""),"")</f>
        <v/>
      </c>
      <c r="R25" s="255" t="str">
        <f>IF(AH25&lt;&gt;"",IFERROR(VLOOKUP(AG25,source_salaires!$B$10:$AK$405,source_salaires!$R$9,FALSE),""),"")</f>
        <v/>
      </c>
      <c r="S25" s="253" t="str">
        <f>IF(AH25&lt;&gt;"",IFERROR(VLOOKUP(AG25,source_salaires!$B$10:$AK$405,source_salaires!$S$9,FALSE),""),"")</f>
        <v/>
      </c>
      <c r="T25" s="256" t="str">
        <f>IF(AH25&lt;&gt;"",IFERROR(VLOOKUP(AG25,source_salaires!$B$10:$AK$405,source_salaires!$T$9,FALSE),""),"")</f>
        <v/>
      </c>
      <c r="U25" s="256">
        <f>IFERROR(IF(AH25&lt;&gt;"",VLOOKUP(AG25,source_salaires!$B$10:$AK$405,source_salaires!$U$9,FALSE),"")+IF(AH25&lt;&gt;"",IFERROR(VLOOKUP(AG25,source_salaires!$B$10:$AK$405,source_salaires!$V$9,FALSE),""),"")+IF(AH25&lt;&gt;"",IFERROR(VLOOKUP(AG25,source_salaires!$B$10:$AK$405,source_salaires!$W$9,FALSE),""),""),0)</f>
        <v>0</v>
      </c>
      <c r="V25" s="256" t="str">
        <f>IF(AH25&lt;&gt;"",IFERROR(VLOOKUP(AG25,source_salaires!$B$10:$AK$405,source_salaires!$X$9,FALSE),""),"")</f>
        <v/>
      </c>
      <c r="W25" s="256" t="str">
        <f>+IF(AH25&lt;&gt;"",IFERROR(VLOOKUP(AG25,source_salaires!$B$10:$AK$405,source_salaires!$Y$9,FALSE),""),"")</f>
        <v/>
      </c>
      <c r="X25" s="256" t="str">
        <f>IF(AH25&lt;&gt;"",IFERROR(VLOOKUP(AG25,source_salaires!$B$10:$AK$405,source_salaires!$Z$9,FALSE),""),"")</f>
        <v/>
      </c>
      <c r="Y25" s="256">
        <f t="shared" si="0"/>
        <v>0</v>
      </c>
      <c r="Z25" s="256" t="str">
        <f>+IF(AH25&lt;&gt;"",IFERROR(VLOOKUP(AG25,source_salaires!$B$10:$AK$405,source_salaires!$AB$9,FALSE),""),"")</f>
        <v/>
      </c>
      <c r="AA25" s="256" t="str">
        <f>IF(AH25&lt;&gt;"",IFERROR(VLOOKUP(AG25,source_salaires!$B$10:$AK$405,source_salaires!$AC$9,FALSE),""),"")</f>
        <v/>
      </c>
      <c r="AB25" s="256" t="str">
        <f>+IF(AH25&lt;&gt;"",IFERROR(VLOOKUP(AG25,source_salaires!$B$10:$AK$405,source_salaires!$AD$9,FALSE),""),"")</f>
        <v/>
      </c>
      <c r="AC25" s="256" t="str">
        <f>IF(AH25&lt;&gt;"",IFERROR(VLOOKUP(AG25,source_salaires!$B$10:$AK$405,source_salaires!$AE$9,FALSE),""),"")</f>
        <v/>
      </c>
      <c r="AD25" s="256">
        <f t="shared" si="1"/>
        <v>0</v>
      </c>
      <c r="AE25" s="256" t="str">
        <f>IF(AH25&lt;&gt;"",IFERROR(VLOOKUP(AG25,source_salaires!$B$10:$AK$405,source_salaires!$AK$9,FALSE),""),"")</f>
        <v/>
      </c>
      <c r="AG25" s="420" t="str">
        <f t="shared" si="2"/>
        <v/>
      </c>
      <c r="AH25" s="247"/>
    </row>
    <row r="26" spans="1:34" s="88" customFormat="1" ht="25" customHeight="1" x14ac:dyDescent="0.15">
      <c r="A26" s="398">
        <v>10</v>
      </c>
      <c r="B26" s="245"/>
      <c r="C26" s="643" t="str">
        <f>IF(AH26&lt;&gt;"",IFERROR(VLOOKUP(AG26,source_salaires!$B$10:$AK$405,source_salaires!$E$9,FALSE),""),"")&amp;" "&amp;IF(AH26&lt;&gt;"",IFERROR(VLOOKUP(AG26,source_salaires!$B$10:$AK$405,source_salaires!$F$9,FALSE),""),"")</f>
        <v xml:space="preserve"> </v>
      </c>
      <c r="D26" s="644"/>
      <c r="E26" s="644"/>
      <c r="F26" s="644"/>
      <c r="G26" s="644"/>
      <c r="H26" s="645"/>
      <c r="I26" s="248" t="str">
        <f>IF(AH26&lt;&gt;"",IFERROR(VLOOKUP(AG26,source_salaires!$B$10:$AK$405,source_salaires!$H$9,FALSE),""),"")</f>
        <v/>
      </c>
      <c r="J26" s="249" t="str">
        <f>IF(AH26&lt;&gt;"",IFERROR(VLOOKUP(AG26,source_salaires!$B$10:$AK$405,source_salaires!$I$9,FALSE),""),"")</f>
        <v/>
      </c>
      <c r="K26" s="250" t="str">
        <f>IF(AH26&lt;&gt;"",IFERROR(VLOOKUP(AG26,source_salaires!$B$10:$AK$405,source_salaires!$J$9,FALSE),""),"")</f>
        <v/>
      </c>
      <c r="L26" s="251" t="str">
        <f>IF(AH26&lt;&gt;"",IFERROR(VLOOKUP(AG26,source_salaires!$B$10:$AK$405,source_salaires!$K$9,FALSE),""),"")</f>
        <v/>
      </c>
      <c r="M26" s="252" t="str">
        <f>IF(AH26&lt;&gt;"",IFERROR(VLOOKUP(AG26,source_salaires!$B$10:$AK$405,source_salaires!$L$9,FALSE),""),"")</f>
        <v/>
      </c>
      <c r="N26" s="252" t="str">
        <f>IF(AH26&lt;&gt;"",IFERROR(VLOOKUP(AG26,source_salaires!$B$10:$AK$405,source_salaires!$M$9,FALSE),""),"")</f>
        <v/>
      </c>
      <c r="O26" s="252" t="str">
        <f>IF(AH26&lt;&gt;"",IFERROR(VLOOKUP(AG26,source_salaires!$B$10:$AK$405,source_salaires!$O$9,FALSE),""),"")</f>
        <v/>
      </c>
      <c r="P26" s="253" t="str">
        <f>IF(AH26&lt;&gt;"",IFERROR(VLOOKUP(AG26,source_salaires!$B$10:$AK$405,source_salaires!$P$9,FALSE),""),"")</f>
        <v/>
      </c>
      <c r="Q26" s="254" t="str">
        <f>IF(AH26&lt;&gt;"",IFERROR(VLOOKUP(AG26,source_salaires!$B$10:$AK$405,source_salaires!$Q$9,FALSE),""),"")</f>
        <v/>
      </c>
      <c r="R26" s="255" t="str">
        <f>IF(AH26&lt;&gt;"",IFERROR(VLOOKUP(AG26,source_salaires!$B$10:$AK$405,source_salaires!$R$9,FALSE),""),"")</f>
        <v/>
      </c>
      <c r="S26" s="253" t="str">
        <f>IF(AH26&lt;&gt;"",IFERROR(VLOOKUP(AG26,source_salaires!$B$10:$AK$405,source_salaires!$S$9,FALSE),""),"")</f>
        <v/>
      </c>
      <c r="T26" s="256" t="str">
        <f>IF(AH26&lt;&gt;"",IFERROR(VLOOKUP(AG26,source_salaires!$B$10:$AK$405,source_salaires!$T$9,FALSE),""),"")</f>
        <v/>
      </c>
      <c r="U26" s="256">
        <f>IFERROR(IF(AH26&lt;&gt;"",VLOOKUP(AG26,source_salaires!$B$10:$AK$405,source_salaires!$U$9,FALSE),"")+IF(AH26&lt;&gt;"",IFERROR(VLOOKUP(AG26,source_salaires!$B$10:$AK$405,source_salaires!$V$9,FALSE),""),"")+IF(AH26&lt;&gt;"",IFERROR(VLOOKUP(AG26,source_salaires!$B$10:$AK$405,source_salaires!$W$9,FALSE),""),""),0)</f>
        <v>0</v>
      </c>
      <c r="V26" s="256" t="str">
        <f>IF(AH26&lt;&gt;"",IFERROR(VLOOKUP(AG26,source_salaires!$B$10:$AK$405,source_salaires!$X$9,FALSE),""),"")</f>
        <v/>
      </c>
      <c r="W26" s="256" t="str">
        <f>+IF(AH26&lt;&gt;"",IFERROR(VLOOKUP(AG26,source_salaires!$B$10:$AK$405,source_salaires!$Y$9,FALSE),""),"")</f>
        <v/>
      </c>
      <c r="X26" s="256" t="str">
        <f>IF(AH26&lt;&gt;"",IFERROR(VLOOKUP(AG26,source_salaires!$B$10:$AK$405,source_salaires!$Z$9,FALSE),""),"")</f>
        <v/>
      </c>
      <c r="Y26" s="256">
        <f t="shared" si="0"/>
        <v>0</v>
      </c>
      <c r="Z26" s="256" t="str">
        <f>+IF(AH26&lt;&gt;"",IFERROR(VLOOKUP(AG26,source_salaires!$B$10:$AK$405,source_salaires!$AB$9,FALSE),""),"")</f>
        <v/>
      </c>
      <c r="AA26" s="256" t="str">
        <f>IF(AH26&lt;&gt;"",IFERROR(VLOOKUP(AG26,source_salaires!$B$10:$AK$405,source_salaires!$AC$9,FALSE),""),"")</f>
        <v/>
      </c>
      <c r="AB26" s="256" t="str">
        <f>+IF(AH26&lt;&gt;"",IFERROR(VLOOKUP(AG26,source_salaires!$B$10:$AK$405,source_salaires!$AD$9,FALSE),""),"")</f>
        <v/>
      </c>
      <c r="AC26" s="256" t="str">
        <f>IF(AH26&lt;&gt;"",IFERROR(VLOOKUP(AG26,source_salaires!$B$10:$AK$405,source_salaires!$AE$9,FALSE),""),"")</f>
        <v/>
      </c>
      <c r="AD26" s="256">
        <f t="shared" si="1"/>
        <v>0</v>
      </c>
      <c r="AE26" s="256" t="str">
        <f>IF(AH26&lt;&gt;"",IFERROR(VLOOKUP(AG26,source_salaires!$B$10:$AK$405,source_salaires!$AK$9,FALSE),""),"")</f>
        <v/>
      </c>
      <c r="AG26" s="420" t="str">
        <f t="shared" si="2"/>
        <v/>
      </c>
      <c r="AH26" s="247"/>
    </row>
    <row r="27" spans="1:34" s="88" customFormat="1" ht="25" customHeight="1" x14ac:dyDescent="0.15">
      <c r="A27" s="398">
        <v>11</v>
      </c>
      <c r="B27" s="245"/>
      <c r="C27" s="643" t="str">
        <f>IF(AH27&lt;&gt;"",IFERROR(VLOOKUP(AG27,source_salaires!$B$10:$AK$405,source_salaires!$E$9,FALSE),""),"")&amp;" "&amp;IF(AH27&lt;&gt;"",IFERROR(VLOOKUP(AG27,source_salaires!$B$10:$AK$405,source_salaires!$F$9,FALSE),""),"")</f>
        <v xml:space="preserve"> </v>
      </c>
      <c r="D27" s="644"/>
      <c r="E27" s="644"/>
      <c r="F27" s="644"/>
      <c r="G27" s="644"/>
      <c r="H27" s="645"/>
      <c r="I27" s="257" t="str">
        <f>IF(AH27&lt;&gt;"",IFERROR(VLOOKUP(AG27,source_salaires!$B$10:$AK$405,source_salaires!$H$9,FALSE),""),"")</f>
        <v/>
      </c>
      <c r="J27" s="258" t="str">
        <f>IF(AH27&lt;&gt;"",IFERROR(VLOOKUP(AG27,source_salaires!$B$10:$AK$405,source_salaires!$I$9,FALSE),""),"")</f>
        <v/>
      </c>
      <c r="K27" s="259" t="str">
        <f>IF(AH27&lt;&gt;"",IFERROR(VLOOKUP(AG27,source_salaires!$B$10:$AK$405,source_salaires!$J$9,FALSE),""),"")</f>
        <v/>
      </c>
      <c r="L27" s="251" t="str">
        <f>IF(AH27&lt;&gt;"",IFERROR(VLOOKUP(AG27,source_salaires!$B$10:$AK$405,source_salaires!$K$9,FALSE),""),"")</f>
        <v/>
      </c>
      <c r="M27" s="251" t="str">
        <f>IF(AH27&lt;&gt;"",IFERROR(VLOOKUP(AG27,source_salaires!$B$10:$AK$405,source_salaires!$L$9,FALSE),""),"")</f>
        <v/>
      </c>
      <c r="N27" s="251" t="str">
        <f>IF(AH27&lt;&gt;"",IFERROR(VLOOKUP(AG27,source_salaires!$B$10:$AK$405,source_salaires!$M$9,FALSE),""),"")</f>
        <v/>
      </c>
      <c r="O27" s="251" t="str">
        <f>IF(AH27&lt;&gt;"",IFERROR(VLOOKUP(AG27,source_salaires!$B$10:$AK$405,source_salaires!$O$9,FALSE),""),"")</f>
        <v/>
      </c>
      <c r="P27" s="253" t="str">
        <f>IF(AH27&lt;&gt;"",IFERROR(VLOOKUP(AG27,source_salaires!$B$10:$AK$405,source_salaires!$P$9,FALSE),""),"")</f>
        <v/>
      </c>
      <c r="Q27" s="254" t="str">
        <f>IF(AH27&lt;&gt;"",IFERROR(VLOOKUP(AG27,source_salaires!$B$10:$AK$405,source_salaires!$Q$9,FALSE),""),"")</f>
        <v/>
      </c>
      <c r="R27" s="255" t="str">
        <f>IF(AH27&lt;&gt;"",IFERROR(VLOOKUP(AG27,source_salaires!$B$10:$AK$405,source_salaires!$R$9,FALSE),""),"")</f>
        <v/>
      </c>
      <c r="S27" s="253" t="str">
        <f>IF(AH27&lt;&gt;"",IFERROR(VLOOKUP(AG27,source_salaires!$B$10:$AK$405,source_salaires!$S$9,FALSE),""),"")</f>
        <v/>
      </c>
      <c r="T27" s="256" t="str">
        <f>IF(AH27&lt;&gt;"",IFERROR(VLOOKUP(AG27,source_salaires!$B$10:$AK$405,source_salaires!$T$9,FALSE),""),"")</f>
        <v/>
      </c>
      <c r="U27" s="256">
        <f>IFERROR(IF(AH27&lt;&gt;"",VLOOKUP(AG27,source_salaires!$B$10:$AK$405,source_salaires!$U$9,FALSE),"")+IF(AH27&lt;&gt;"",IFERROR(VLOOKUP(AG27,source_salaires!$B$10:$AK$405,source_salaires!$V$9,FALSE),""),"")+IF(AH27&lt;&gt;"",IFERROR(VLOOKUP(AG27,source_salaires!$B$10:$AK$405,source_salaires!$W$9,FALSE),""),""),0)</f>
        <v>0</v>
      </c>
      <c r="V27" s="256" t="str">
        <f>IF(AH27&lt;&gt;"",IFERROR(VLOOKUP(AG27,source_salaires!$B$10:$AK$405,source_salaires!$X$9,FALSE),""),"")</f>
        <v/>
      </c>
      <c r="W27" s="256" t="str">
        <f>+IF(AH27&lt;&gt;"",IFERROR(VLOOKUP(AG27,source_salaires!$B$10:$AK$405,source_salaires!$Y$9,FALSE),""),"")</f>
        <v/>
      </c>
      <c r="X27" s="256" t="str">
        <f>IF(AH27&lt;&gt;"",IFERROR(VLOOKUP(AG27,source_salaires!$B$10:$AK$405,source_salaires!$Z$9,FALSE),""),"")</f>
        <v/>
      </c>
      <c r="Y27" s="256">
        <f t="shared" si="0"/>
        <v>0</v>
      </c>
      <c r="Z27" s="256" t="str">
        <f>+IF(AH27&lt;&gt;"",IFERROR(VLOOKUP(AG27,source_salaires!$B$10:$AK$405,source_salaires!$AB$9,FALSE),""),"")</f>
        <v/>
      </c>
      <c r="AA27" s="256" t="str">
        <f>IF(AH27&lt;&gt;"",IFERROR(VLOOKUP(AG27,source_salaires!$B$10:$AK$405,source_salaires!$AC$9,FALSE),""),"")</f>
        <v/>
      </c>
      <c r="AB27" s="256" t="str">
        <f>+IF(AH27&lt;&gt;"",IFERROR(VLOOKUP(AG27,source_salaires!$B$10:$AK$405,source_salaires!$AD$9,FALSE),""),"")</f>
        <v/>
      </c>
      <c r="AC27" s="256" t="str">
        <f>IF(AH27&lt;&gt;"",IFERROR(VLOOKUP(AG27,source_salaires!$B$10:$AK$405,source_salaires!$AE$9,FALSE),""),"")</f>
        <v/>
      </c>
      <c r="AD27" s="256">
        <f t="shared" si="1"/>
        <v>0</v>
      </c>
      <c r="AE27" s="256" t="str">
        <f>IF(AH27&lt;&gt;"",IFERROR(VLOOKUP(AG27,source_salaires!$B$10:$AK$405,source_salaires!$AK$9,FALSE),""),"")</f>
        <v/>
      </c>
      <c r="AG27" s="420" t="str">
        <f t="shared" si="2"/>
        <v/>
      </c>
      <c r="AH27" s="247"/>
    </row>
    <row r="28" spans="1:34" s="88" customFormat="1" ht="25" customHeight="1" x14ac:dyDescent="0.15">
      <c r="A28" s="398">
        <v>12</v>
      </c>
      <c r="B28" s="245"/>
      <c r="C28" s="643" t="str">
        <f>IF(AH28&lt;&gt;"",IFERROR(VLOOKUP(AG28,source_salaires!$B$10:$AK$405,source_salaires!$E$9,FALSE),""),"")&amp;" "&amp;IF(AH28&lt;&gt;"",IFERROR(VLOOKUP(AG28,source_salaires!$B$10:$AK$405,source_salaires!$F$9,FALSE),""),"")</f>
        <v xml:space="preserve"> </v>
      </c>
      <c r="D28" s="644"/>
      <c r="E28" s="644"/>
      <c r="F28" s="644"/>
      <c r="G28" s="644"/>
      <c r="H28" s="645"/>
      <c r="I28" s="257" t="str">
        <f>IF(AH28&lt;&gt;"",IFERROR(VLOOKUP(AG28,source_salaires!$B$10:$AK$405,source_salaires!$H$9,FALSE),""),"")</f>
        <v/>
      </c>
      <c r="J28" s="258" t="str">
        <f>IF(AH28&lt;&gt;"",IFERROR(VLOOKUP(AG28,source_salaires!$B$10:$AK$405,source_salaires!$I$9,FALSE),""),"")</f>
        <v/>
      </c>
      <c r="K28" s="259" t="str">
        <f>IF(AH28&lt;&gt;"",IFERROR(VLOOKUP(AG28,source_salaires!$B$10:$AK$405,source_salaires!$J$9,FALSE),""),"")</f>
        <v/>
      </c>
      <c r="L28" s="251" t="str">
        <f>IF(AH28&lt;&gt;"",IFERROR(VLOOKUP(AG28,source_salaires!$B$10:$AK$405,source_salaires!$K$9,FALSE),""),"")</f>
        <v/>
      </c>
      <c r="M28" s="251" t="str">
        <f>IF(AH28&lt;&gt;"",IFERROR(VLOOKUP(AG28,source_salaires!$B$10:$AK$405,source_salaires!$L$9,FALSE),""),"")</f>
        <v/>
      </c>
      <c r="N28" s="251" t="str">
        <f>IF(AH28&lt;&gt;"",IFERROR(VLOOKUP(AG28,source_salaires!$B$10:$AK$405,source_salaires!$M$9,FALSE),""),"")</f>
        <v/>
      </c>
      <c r="O28" s="251" t="str">
        <f>IF(AH28&lt;&gt;"",IFERROR(VLOOKUP(AG28,source_salaires!$B$10:$AK$405,source_salaires!$O$9,FALSE),""),"")</f>
        <v/>
      </c>
      <c r="P28" s="253" t="str">
        <f>IF(AH28&lt;&gt;"",IFERROR(VLOOKUP(AG28,source_salaires!$B$10:$AK$405,source_salaires!$P$9,FALSE),""),"")</f>
        <v/>
      </c>
      <c r="Q28" s="254" t="str">
        <f>IF(AH28&lt;&gt;"",IFERROR(VLOOKUP(AG28,source_salaires!$B$10:$AK$405,source_salaires!$Q$9,FALSE),""),"")</f>
        <v/>
      </c>
      <c r="R28" s="255" t="str">
        <f>IF(AH28&lt;&gt;"",IFERROR(VLOOKUP(AG28,source_salaires!$B$10:$AK$405,source_salaires!$R$9,FALSE),""),"")</f>
        <v/>
      </c>
      <c r="S28" s="253" t="str">
        <f>IF(AH28&lt;&gt;"",IFERROR(VLOOKUP(AG28,source_salaires!$B$10:$AK$405,source_salaires!$S$9,FALSE),""),"")</f>
        <v/>
      </c>
      <c r="T28" s="256" t="str">
        <f>IF(AH28&lt;&gt;"",IFERROR(VLOOKUP(AG28,source_salaires!$B$10:$AK$405,source_salaires!$T$9,FALSE),""),"")</f>
        <v/>
      </c>
      <c r="U28" s="256">
        <f>IFERROR(IF(AH28&lt;&gt;"",VLOOKUP(AG28,source_salaires!$B$10:$AK$405,source_salaires!$U$9,FALSE),"")+IF(AH28&lt;&gt;"",IFERROR(VLOOKUP(AG28,source_salaires!$B$10:$AK$405,source_salaires!$V$9,FALSE),""),"")+IF(AH28&lt;&gt;"",IFERROR(VLOOKUP(AG28,source_salaires!$B$10:$AK$405,source_salaires!$W$9,FALSE),""),""),0)</f>
        <v>0</v>
      </c>
      <c r="V28" s="256" t="str">
        <f>IF(AH28&lt;&gt;"",IFERROR(VLOOKUP(AG28,source_salaires!$B$10:$AK$405,source_salaires!$X$9,FALSE),""),"")</f>
        <v/>
      </c>
      <c r="W28" s="256" t="str">
        <f>+IF(AH28&lt;&gt;"",IFERROR(VLOOKUP(AG28,source_salaires!$B$10:$AK$405,source_salaires!$Y$9,FALSE),""),"")</f>
        <v/>
      </c>
      <c r="X28" s="256" t="str">
        <f>IF(AH28&lt;&gt;"",IFERROR(VLOOKUP(AG28,source_salaires!$B$10:$AK$405,source_salaires!$Z$9,FALSE),""),"")</f>
        <v/>
      </c>
      <c r="Y28" s="256">
        <f t="shared" si="0"/>
        <v>0</v>
      </c>
      <c r="Z28" s="256" t="str">
        <f>+IF(AH28&lt;&gt;"",IFERROR(VLOOKUP(AG28,source_salaires!$B$10:$AK$405,source_salaires!$AB$9,FALSE),""),"")</f>
        <v/>
      </c>
      <c r="AA28" s="256" t="str">
        <f>IF(AH28&lt;&gt;"",IFERROR(VLOOKUP(AG28,source_salaires!$B$10:$AK$405,source_salaires!$AC$9,FALSE),""),"")</f>
        <v/>
      </c>
      <c r="AB28" s="256" t="str">
        <f>+IF(AH28&lt;&gt;"",IFERROR(VLOOKUP(AG28,source_salaires!$B$10:$AK$405,source_salaires!$AD$9,FALSE),""),"")</f>
        <v/>
      </c>
      <c r="AC28" s="256" t="str">
        <f>IF(AH28&lt;&gt;"",IFERROR(VLOOKUP(AG28,source_salaires!$B$10:$AK$405,source_salaires!$AE$9,FALSE),""),"")</f>
        <v/>
      </c>
      <c r="AD28" s="256">
        <f t="shared" si="1"/>
        <v>0</v>
      </c>
      <c r="AE28" s="256" t="str">
        <f>IF(AH28&lt;&gt;"",IFERROR(VLOOKUP(AG28,source_salaires!$B$10:$AK$405,source_salaires!$AK$9,FALSE),""),"")</f>
        <v/>
      </c>
      <c r="AG28" s="420" t="str">
        <f t="shared" si="2"/>
        <v/>
      </c>
      <c r="AH28" s="247"/>
    </row>
    <row r="29" spans="1:34" s="88" customFormat="1" ht="25" customHeight="1" x14ac:dyDescent="0.15">
      <c r="A29" s="398">
        <v>13</v>
      </c>
      <c r="B29" s="245"/>
      <c r="C29" s="643" t="str">
        <f>IF(AH29&lt;&gt;"",IFERROR(VLOOKUP(AG29,source_salaires!$B$10:$AK$405,source_salaires!$E$9,FALSE),""),"")&amp;" "&amp;IF(AH29&lt;&gt;"",IFERROR(VLOOKUP(AG29,source_salaires!$B$10:$AK$405,source_salaires!$F$9,FALSE),""),"")</f>
        <v xml:space="preserve"> </v>
      </c>
      <c r="D29" s="644"/>
      <c r="E29" s="644"/>
      <c r="F29" s="644"/>
      <c r="G29" s="644"/>
      <c r="H29" s="645"/>
      <c r="I29" s="257" t="str">
        <f>IF(AH29&lt;&gt;"",IFERROR(VLOOKUP(AG29,source_salaires!$B$10:$AK$405,source_salaires!$H$9,FALSE),""),"")</f>
        <v/>
      </c>
      <c r="J29" s="258" t="str">
        <f>IF(AH29&lt;&gt;"",IFERROR(VLOOKUP(AG29,source_salaires!$B$10:$AK$405,source_salaires!$I$9,FALSE),""),"")</f>
        <v/>
      </c>
      <c r="K29" s="259" t="str">
        <f>IF(AH29&lt;&gt;"",IFERROR(VLOOKUP(AG29,source_salaires!$B$10:$AK$405,source_salaires!$J$9,FALSE),""),"")</f>
        <v/>
      </c>
      <c r="L29" s="251" t="str">
        <f>IF(AH29&lt;&gt;"",IFERROR(VLOOKUP(AG29,source_salaires!$B$10:$AK$405,source_salaires!$K$9,FALSE),""),"")</f>
        <v/>
      </c>
      <c r="M29" s="251" t="str">
        <f>IF(AH29&lt;&gt;"",IFERROR(VLOOKUP(AG29,source_salaires!$B$10:$AK$405,source_salaires!$L$9,FALSE),""),"")</f>
        <v/>
      </c>
      <c r="N29" s="251" t="str">
        <f>IF(AH29&lt;&gt;"",IFERROR(VLOOKUP(AG29,source_salaires!$B$10:$AK$405,source_salaires!$M$9,FALSE),""),"")</f>
        <v/>
      </c>
      <c r="O29" s="251" t="str">
        <f>IF(AH29&lt;&gt;"",IFERROR(VLOOKUP(AG29,source_salaires!$B$10:$AK$405,source_salaires!$O$9,FALSE),""),"")</f>
        <v/>
      </c>
      <c r="P29" s="253" t="str">
        <f>IF(AH29&lt;&gt;"",IFERROR(VLOOKUP(AG29,source_salaires!$B$10:$AK$405,source_salaires!$P$9,FALSE),""),"")</f>
        <v/>
      </c>
      <c r="Q29" s="254" t="str">
        <f>IF(AH29&lt;&gt;"",IFERROR(VLOOKUP(AG29,source_salaires!$B$10:$AK$405,source_salaires!$Q$9,FALSE),""),"")</f>
        <v/>
      </c>
      <c r="R29" s="255" t="str">
        <f>IF(AH29&lt;&gt;"",IFERROR(VLOOKUP(AG29,source_salaires!$B$10:$AK$405,source_salaires!$R$9,FALSE),""),"")</f>
        <v/>
      </c>
      <c r="S29" s="253" t="str">
        <f>IF(AH29&lt;&gt;"",IFERROR(VLOOKUP(AG29,source_salaires!$B$10:$AK$405,source_salaires!$S$9,FALSE),""),"")</f>
        <v/>
      </c>
      <c r="T29" s="256" t="str">
        <f>IF(AH29&lt;&gt;"",IFERROR(VLOOKUP(AG29,source_salaires!$B$10:$AK$405,source_salaires!$T$9,FALSE),""),"")</f>
        <v/>
      </c>
      <c r="U29" s="256">
        <f>IFERROR(IF(AH29&lt;&gt;"",VLOOKUP(AG29,source_salaires!$B$10:$AK$405,source_salaires!$U$9,FALSE),"")+IF(AH29&lt;&gt;"",IFERROR(VLOOKUP(AG29,source_salaires!$B$10:$AK$405,source_salaires!$V$9,FALSE),""),"")+IF(AH29&lt;&gt;"",IFERROR(VLOOKUP(AG29,source_salaires!$B$10:$AK$405,source_salaires!$W$9,FALSE),""),""),0)</f>
        <v>0</v>
      </c>
      <c r="V29" s="256" t="str">
        <f>IF(AH29&lt;&gt;"",IFERROR(VLOOKUP(AG29,source_salaires!$B$10:$AK$405,source_salaires!$X$9,FALSE),""),"")</f>
        <v/>
      </c>
      <c r="W29" s="256" t="str">
        <f>+IF(AH29&lt;&gt;"",IFERROR(VLOOKUP(AG29,source_salaires!$B$10:$AK$405,source_salaires!$Y$9,FALSE),""),"")</f>
        <v/>
      </c>
      <c r="X29" s="256" t="str">
        <f>IF(AH29&lt;&gt;"",IFERROR(VLOOKUP(AG29,source_salaires!$B$10:$AK$405,source_salaires!$Z$9,FALSE),""),"")</f>
        <v/>
      </c>
      <c r="Y29" s="256">
        <f t="shared" si="0"/>
        <v>0</v>
      </c>
      <c r="Z29" s="256" t="str">
        <f>+IF(AH29&lt;&gt;"",IFERROR(VLOOKUP(AG29,source_salaires!$B$10:$AK$405,source_salaires!$AB$9,FALSE),""),"")</f>
        <v/>
      </c>
      <c r="AA29" s="256" t="str">
        <f>IF(AH29&lt;&gt;"",IFERROR(VLOOKUP(AG29,source_salaires!$B$10:$AK$405,source_salaires!$AC$9,FALSE),""),"")</f>
        <v/>
      </c>
      <c r="AB29" s="256" t="str">
        <f>+IF(AH29&lt;&gt;"",IFERROR(VLOOKUP(AG29,source_salaires!$B$10:$AK$405,source_salaires!$AD$9,FALSE),""),"")</f>
        <v/>
      </c>
      <c r="AC29" s="256" t="str">
        <f>IF(AH29&lt;&gt;"",IFERROR(VLOOKUP(AG29,source_salaires!$B$10:$AK$405,source_salaires!$AE$9,FALSE),""),"")</f>
        <v/>
      </c>
      <c r="AD29" s="256">
        <f t="shared" si="1"/>
        <v>0</v>
      </c>
      <c r="AE29" s="256" t="str">
        <f>IF(AH29&lt;&gt;"",IFERROR(VLOOKUP(AG29,source_salaires!$B$10:$AK$405,source_salaires!$AK$9,FALSE),""),"")</f>
        <v/>
      </c>
      <c r="AG29" s="420" t="str">
        <f t="shared" si="2"/>
        <v/>
      </c>
      <c r="AH29" s="247"/>
    </row>
    <row r="30" spans="1:34" s="88" customFormat="1" ht="25" customHeight="1" x14ac:dyDescent="0.15">
      <c r="A30" s="398">
        <v>14</v>
      </c>
      <c r="B30" s="245"/>
      <c r="C30" s="643" t="str">
        <f>IF(AH30&lt;&gt;"",IFERROR(VLOOKUP(AG30,source_salaires!$B$10:$AK$405,source_salaires!$E$9,FALSE),""),"")&amp;" "&amp;IF(AH30&lt;&gt;"",IFERROR(VLOOKUP(AG30,source_salaires!$B$10:$AK$405,source_salaires!$F$9,FALSE),""),"")</f>
        <v xml:space="preserve"> </v>
      </c>
      <c r="D30" s="644"/>
      <c r="E30" s="644"/>
      <c r="F30" s="644"/>
      <c r="G30" s="644"/>
      <c r="H30" s="645"/>
      <c r="I30" s="257" t="str">
        <f>IF(AH30&lt;&gt;"",IFERROR(VLOOKUP(AG30,source_salaires!$B$10:$AK$405,source_salaires!$H$9,FALSE),""),"")</f>
        <v/>
      </c>
      <c r="J30" s="258" t="str">
        <f>IF(AH30&lt;&gt;"",IFERROR(VLOOKUP(AG30,source_salaires!$B$10:$AK$405,source_salaires!$I$9,FALSE),""),"")</f>
        <v/>
      </c>
      <c r="K30" s="259" t="str">
        <f>IF(AH30&lt;&gt;"",IFERROR(VLOOKUP(AG30,source_salaires!$B$10:$AK$405,source_salaires!$J$9,FALSE),""),"")</f>
        <v/>
      </c>
      <c r="L30" s="251" t="str">
        <f>IF(AH30&lt;&gt;"",IFERROR(VLOOKUP(AG30,source_salaires!$B$10:$AK$405,source_salaires!$K$9,FALSE),""),"")</f>
        <v/>
      </c>
      <c r="M30" s="251" t="str">
        <f>IF(AH30&lt;&gt;"",IFERROR(VLOOKUP(AG30,source_salaires!$B$10:$AK$405,source_salaires!$L$9,FALSE),""),"")</f>
        <v/>
      </c>
      <c r="N30" s="251" t="str">
        <f>IF(AH30&lt;&gt;"",IFERROR(VLOOKUP(AG30,source_salaires!$B$10:$AK$405,source_salaires!$M$9,FALSE),""),"")</f>
        <v/>
      </c>
      <c r="O30" s="251" t="str">
        <f>IF(AH30&lt;&gt;"",IFERROR(VLOOKUP(AG30,source_salaires!$B$10:$AK$405,source_salaires!$O$9,FALSE),""),"")</f>
        <v/>
      </c>
      <c r="P30" s="253" t="str">
        <f>IF(AH30&lt;&gt;"",IFERROR(VLOOKUP(AG30,source_salaires!$B$10:$AK$405,source_salaires!$P$9,FALSE),""),"")</f>
        <v/>
      </c>
      <c r="Q30" s="254" t="str">
        <f>IF(AH30&lt;&gt;"",IFERROR(VLOOKUP(AG30,source_salaires!$B$10:$AK$405,source_salaires!$Q$9,FALSE),""),"")</f>
        <v/>
      </c>
      <c r="R30" s="255" t="str">
        <f>IF(AH30&lt;&gt;"",IFERROR(VLOOKUP(AG30,source_salaires!$B$10:$AK$405,source_salaires!$R$9,FALSE),""),"")</f>
        <v/>
      </c>
      <c r="S30" s="253" t="str">
        <f>IF(AH30&lt;&gt;"",IFERROR(VLOOKUP(AG30,source_salaires!$B$10:$AK$405,source_salaires!$S$9,FALSE),""),"")</f>
        <v/>
      </c>
      <c r="T30" s="256" t="str">
        <f>IF(AH30&lt;&gt;"",IFERROR(VLOOKUP(AG30,source_salaires!$B$10:$AK$405,source_salaires!$T$9,FALSE),""),"")</f>
        <v/>
      </c>
      <c r="U30" s="256">
        <f>IFERROR(IF(AH30&lt;&gt;"",VLOOKUP(AG30,source_salaires!$B$10:$AK$405,source_salaires!$U$9,FALSE),"")+IF(AH30&lt;&gt;"",IFERROR(VLOOKUP(AG30,source_salaires!$B$10:$AK$405,source_salaires!$V$9,FALSE),""),"")+IF(AH30&lt;&gt;"",IFERROR(VLOOKUP(AG30,source_salaires!$B$10:$AK$405,source_salaires!$W$9,FALSE),""),""),0)</f>
        <v>0</v>
      </c>
      <c r="V30" s="256" t="str">
        <f>IF(AH30&lt;&gt;"",IFERROR(VLOOKUP(AG30,source_salaires!$B$10:$AK$405,source_salaires!$X$9,FALSE),""),"")</f>
        <v/>
      </c>
      <c r="W30" s="256" t="str">
        <f>+IF(AH30&lt;&gt;"",IFERROR(VLOOKUP(AG30,source_salaires!$B$10:$AK$405,source_salaires!$Y$9,FALSE),""),"")</f>
        <v/>
      </c>
      <c r="X30" s="256" t="str">
        <f>IF(AH30&lt;&gt;"",IFERROR(VLOOKUP(AG30,source_salaires!$B$10:$AK$405,source_salaires!$Z$9,FALSE),""),"")</f>
        <v/>
      </c>
      <c r="Y30" s="256">
        <f t="shared" si="0"/>
        <v>0</v>
      </c>
      <c r="Z30" s="256" t="str">
        <f>+IF(AH30&lt;&gt;"",IFERROR(VLOOKUP(AG30,source_salaires!$B$10:$AK$405,source_salaires!$AB$9,FALSE),""),"")</f>
        <v/>
      </c>
      <c r="AA30" s="256" t="str">
        <f>IF(AH30&lt;&gt;"",IFERROR(VLOOKUP(AG30,source_salaires!$B$10:$AK$405,source_salaires!$AC$9,FALSE),""),"")</f>
        <v/>
      </c>
      <c r="AB30" s="256" t="str">
        <f>+IF(AH30&lt;&gt;"",IFERROR(VLOOKUP(AG30,source_salaires!$B$10:$AK$405,source_salaires!$AD$9,FALSE),""),"")</f>
        <v/>
      </c>
      <c r="AC30" s="256" t="str">
        <f>IF(AH30&lt;&gt;"",IFERROR(VLOOKUP(AG30,source_salaires!$B$10:$AK$405,source_salaires!$AE$9,FALSE),""),"")</f>
        <v/>
      </c>
      <c r="AD30" s="256">
        <f t="shared" si="1"/>
        <v>0</v>
      </c>
      <c r="AE30" s="256" t="str">
        <f>IF(AH30&lt;&gt;"",IFERROR(VLOOKUP(AG30,source_salaires!$B$10:$AK$405,source_salaires!$AK$9,FALSE),""),"")</f>
        <v/>
      </c>
      <c r="AG30" s="420" t="str">
        <f t="shared" si="2"/>
        <v/>
      </c>
      <c r="AH30" s="247"/>
    </row>
    <row r="31" spans="1:34" s="88" customFormat="1" ht="25" customHeight="1" x14ac:dyDescent="0.15">
      <c r="A31" s="398">
        <v>15</v>
      </c>
      <c r="B31" s="245"/>
      <c r="C31" s="643" t="str">
        <f>IF(AH31&lt;&gt;"",IFERROR(VLOOKUP(AG31,source_salaires!$B$10:$AK$405,source_salaires!$E$9,FALSE),""),"")&amp;" "&amp;IF(AH31&lt;&gt;"",IFERROR(VLOOKUP(AG31,source_salaires!$B$10:$AK$405,source_salaires!$F$9,FALSE),""),"")</f>
        <v xml:space="preserve"> </v>
      </c>
      <c r="D31" s="644"/>
      <c r="E31" s="644"/>
      <c r="F31" s="644"/>
      <c r="G31" s="644"/>
      <c r="H31" s="645"/>
      <c r="I31" s="257" t="str">
        <f>IF(AH31&lt;&gt;"",IFERROR(VLOOKUP(AG31,source_salaires!$B$10:$AK$405,source_salaires!$H$9,FALSE),""),"")</f>
        <v/>
      </c>
      <c r="J31" s="258" t="str">
        <f>IF(AH31&lt;&gt;"",IFERROR(VLOOKUP(AG31,source_salaires!$B$10:$AK$405,source_salaires!$I$9,FALSE),""),"")</f>
        <v/>
      </c>
      <c r="K31" s="259" t="str">
        <f>IF(AH31&lt;&gt;"",IFERROR(VLOOKUP(AG31,source_salaires!$B$10:$AK$405,source_salaires!$J$9,FALSE),""),"")</f>
        <v/>
      </c>
      <c r="L31" s="251" t="str">
        <f>IF(AH31&lt;&gt;"",IFERROR(VLOOKUP(AG31,source_salaires!$B$10:$AK$405,source_salaires!$K$9,FALSE),""),"")</f>
        <v/>
      </c>
      <c r="M31" s="251" t="str">
        <f>IF(AH31&lt;&gt;"",IFERROR(VLOOKUP(AG31,source_salaires!$B$10:$AK$405,source_salaires!$L$9,FALSE),""),"")</f>
        <v/>
      </c>
      <c r="N31" s="251" t="str">
        <f>IF(AH31&lt;&gt;"",IFERROR(VLOOKUP(AG31,source_salaires!$B$10:$AK$405,source_salaires!$M$9,FALSE),""),"")</f>
        <v/>
      </c>
      <c r="O31" s="251" t="str">
        <f>IF(AH31&lt;&gt;"",IFERROR(VLOOKUP(AG31,source_salaires!$B$10:$AK$405,source_salaires!$O$9,FALSE),""),"")</f>
        <v/>
      </c>
      <c r="P31" s="253" t="str">
        <f>IF(AH31&lt;&gt;"",IFERROR(VLOOKUP(AG31,source_salaires!$B$10:$AK$405,source_salaires!$P$9,FALSE),""),"")</f>
        <v/>
      </c>
      <c r="Q31" s="254" t="str">
        <f>IF(AH31&lt;&gt;"",IFERROR(VLOOKUP(AG31,source_salaires!$B$10:$AK$405,source_salaires!$Q$9,FALSE),""),"")</f>
        <v/>
      </c>
      <c r="R31" s="255" t="str">
        <f>IF(AH31&lt;&gt;"",IFERROR(VLOOKUP(AG31,source_salaires!$B$10:$AK$405,source_salaires!$R$9,FALSE),""),"")</f>
        <v/>
      </c>
      <c r="S31" s="253" t="str">
        <f>IF(AH31&lt;&gt;"",IFERROR(VLOOKUP(AG31,source_salaires!$B$10:$AK$405,source_salaires!$S$9,FALSE),""),"")</f>
        <v/>
      </c>
      <c r="T31" s="256" t="str">
        <f>IF(AH31&lt;&gt;"",IFERROR(VLOOKUP(AG31,source_salaires!$B$10:$AK$405,source_salaires!$T$9,FALSE),""),"")</f>
        <v/>
      </c>
      <c r="U31" s="256">
        <f>IFERROR(IF(AH31&lt;&gt;"",VLOOKUP(AG31,source_salaires!$B$10:$AK$405,source_salaires!$U$9,FALSE),"")+IF(AH31&lt;&gt;"",IFERROR(VLOOKUP(AG31,source_salaires!$B$10:$AK$405,source_salaires!$V$9,FALSE),""),"")+IF(AH31&lt;&gt;"",IFERROR(VLOOKUP(AG31,source_salaires!$B$10:$AK$405,source_salaires!$W$9,FALSE),""),""),0)</f>
        <v>0</v>
      </c>
      <c r="V31" s="256" t="str">
        <f>IF(AH31&lt;&gt;"",IFERROR(VLOOKUP(AG31,source_salaires!$B$10:$AK$405,source_salaires!$X$9,FALSE),""),"")</f>
        <v/>
      </c>
      <c r="W31" s="256" t="str">
        <f>+IF(AH31&lt;&gt;"",IFERROR(VLOOKUP(AG31,source_salaires!$B$10:$AK$405,source_salaires!$Y$9,FALSE),""),"")</f>
        <v/>
      </c>
      <c r="X31" s="256" t="str">
        <f>IF(AH31&lt;&gt;"",IFERROR(VLOOKUP(AG31,source_salaires!$B$10:$AK$405,source_salaires!$Z$9,FALSE),""),"")</f>
        <v/>
      </c>
      <c r="Y31" s="256">
        <f t="shared" si="0"/>
        <v>0</v>
      </c>
      <c r="Z31" s="256" t="str">
        <f>+IF(AH31&lt;&gt;"",IFERROR(VLOOKUP(AG31,source_salaires!$B$10:$AK$405,source_salaires!$AB$9,FALSE),""),"")</f>
        <v/>
      </c>
      <c r="AA31" s="256" t="str">
        <f>IF(AH31&lt;&gt;"",IFERROR(VLOOKUP(AG31,source_salaires!$B$10:$AK$405,source_salaires!$AC$9,FALSE),""),"")</f>
        <v/>
      </c>
      <c r="AB31" s="256" t="str">
        <f>+IF(AH31&lt;&gt;"",IFERROR(VLOOKUP(AG31,source_salaires!$B$10:$AK$405,source_salaires!$AD$9,FALSE),""),"")</f>
        <v/>
      </c>
      <c r="AC31" s="256" t="str">
        <f>IF(AH31&lt;&gt;"",IFERROR(VLOOKUP(AG31,source_salaires!$B$10:$AK$405,source_salaires!$AE$9,FALSE),""),"")</f>
        <v/>
      </c>
      <c r="AD31" s="256">
        <f t="shared" si="1"/>
        <v>0</v>
      </c>
      <c r="AE31" s="256" t="str">
        <f>IF(AH31&lt;&gt;"",IFERROR(VLOOKUP(AG31,source_salaires!$B$10:$AK$405,source_salaires!$AK$9,FALSE),""),"")</f>
        <v/>
      </c>
      <c r="AG31" s="420" t="str">
        <f t="shared" si="2"/>
        <v/>
      </c>
      <c r="AH31" s="247"/>
    </row>
    <row r="32" spans="1:34" s="88" customFormat="1" ht="25" customHeight="1" x14ac:dyDescent="0.15">
      <c r="A32" s="399">
        <v>16</v>
      </c>
      <c r="B32" s="246"/>
      <c r="C32" s="651" t="str">
        <f>IF(AH32&lt;&gt;"",IFERROR(VLOOKUP(AG32,source_salaires!$B$10:$AK$405,source_salaires!$E$9,FALSE),""),"")&amp;" "&amp;IF(AH32&lt;&gt;"",IFERROR(VLOOKUP(AG32,source_salaires!$B$10:$AK$405,source_salaires!$F$9,FALSE),""),"")</f>
        <v xml:space="preserve"> </v>
      </c>
      <c r="D32" s="652"/>
      <c r="E32" s="652"/>
      <c r="F32" s="652"/>
      <c r="G32" s="652"/>
      <c r="H32" s="653"/>
      <c r="I32" s="260" t="str">
        <f>IF(AH32&lt;&gt;"",IFERROR(VLOOKUP(AG32,source_salaires!$B$10:$AK$405,source_salaires!$H$9,FALSE),""),"")</f>
        <v/>
      </c>
      <c r="J32" s="261" t="str">
        <f>IF(AH32&lt;&gt;"",IFERROR(VLOOKUP(AG32,source_salaires!$B$10:$AK$405,source_salaires!$I$9,FALSE),""),"")</f>
        <v/>
      </c>
      <c r="K32" s="262" t="str">
        <f>IF(AH32&lt;&gt;"",IFERROR(VLOOKUP(AG32,source_salaires!$B$10:$AK$405,source_salaires!$J$9,FALSE),""),"")</f>
        <v/>
      </c>
      <c r="L32" s="263" t="str">
        <f>IF(AH32&lt;&gt;"",IFERROR(VLOOKUP(AG32,source_salaires!$B$10:$AK$405,source_salaires!$K$9,FALSE),""),"")</f>
        <v/>
      </c>
      <c r="M32" s="263" t="str">
        <f>IF(AH32&lt;&gt;"",IFERROR(VLOOKUP(AG32,source_salaires!$B$10:$AK$405,source_salaires!$L$9,FALSE),""),"")</f>
        <v/>
      </c>
      <c r="N32" s="263" t="str">
        <f>IF(AH32&lt;&gt;"",IFERROR(VLOOKUP(AG32,source_salaires!$B$10:$AK$405,source_salaires!$M$9,FALSE),""),"")</f>
        <v/>
      </c>
      <c r="O32" s="263" t="str">
        <f>IF(AH32&lt;&gt;"",IFERROR(VLOOKUP(AG32,source_salaires!$B$10:$AK$405,source_salaires!$O$9,FALSE),""),"")</f>
        <v/>
      </c>
      <c r="P32" s="264" t="str">
        <f>IF(AH32&lt;&gt;"",IFERROR(VLOOKUP(AG32,source_salaires!$B$10:$AK$405,source_salaires!$P$9,FALSE),""),"")</f>
        <v/>
      </c>
      <c r="Q32" s="265" t="str">
        <f>IF(AH32&lt;&gt;"",IFERROR(VLOOKUP(AG32,source_salaires!$B$10:$AK$405,source_salaires!$Q$9,FALSE),""),"")</f>
        <v/>
      </c>
      <c r="R32" s="266" t="str">
        <f>IF(AH32&lt;&gt;"",IFERROR(VLOOKUP(AG32,source_salaires!$B$10:$AK$405,source_salaires!$R$9,FALSE),""),"")</f>
        <v/>
      </c>
      <c r="S32" s="264" t="str">
        <f>IF(AH32&lt;&gt;"",IFERROR(VLOOKUP(AG32,source_salaires!$B$10:$AK$405,source_salaires!$S$9,FALSE),""),"")</f>
        <v/>
      </c>
      <c r="T32" s="267" t="str">
        <f>IF(AH32&lt;&gt;"",IFERROR(VLOOKUP(AG32,source_salaires!$B$10:$AK$405,source_salaires!$T$9,FALSE),""),"")</f>
        <v/>
      </c>
      <c r="U32" s="267">
        <f>IFERROR(IF(AH32&lt;&gt;"",VLOOKUP(AG32,source_salaires!$B$10:$AK$405,source_salaires!$U$9,FALSE),"")+IF(AH32&lt;&gt;"",IFERROR(VLOOKUP(AG32,source_salaires!$B$10:$AK$405,source_salaires!$V$9,FALSE),""),"")+IF(AH32&lt;&gt;"",IFERROR(VLOOKUP(AG32,source_salaires!$B$10:$AK$405,source_salaires!$W$9,FALSE),""),""),0)</f>
        <v>0</v>
      </c>
      <c r="V32" s="267" t="str">
        <f>IF(AH32&lt;&gt;"",IFERROR(VLOOKUP(AG32,source_salaires!$B$10:$AK$405,source_salaires!$X$9,FALSE),""),"")</f>
        <v/>
      </c>
      <c r="W32" s="267" t="str">
        <f>+IF(AH32&lt;&gt;"",IFERROR(VLOOKUP(AG32,source_salaires!$B$10:$AK$405,source_salaires!$Y$9,FALSE),""),"")</f>
        <v/>
      </c>
      <c r="X32" s="267" t="str">
        <f>IF(AH32&lt;&gt;"",IFERROR(VLOOKUP(AG32,source_salaires!$B$10:$AK$405,source_salaires!$Z$9,FALSE),""),"")</f>
        <v/>
      </c>
      <c r="Y32" s="267">
        <f t="shared" si="0"/>
        <v>0</v>
      </c>
      <c r="Z32" s="267" t="str">
        <f>+IF(AH32&lt;&gt;"",IFERROR(VLOOKUP(AG32,source_salaires!$B$10:$AK$405,source_salaires!$AB$9,FALSE),""),"")</f>
        <v/>
      </c>
      <c r="AA32" s="267" t="str">
        <f>IF(AH32&lt;&gt;"",IFERROR(VLOOKUP(AG32,source_salaires!$B$10:$AK$405,source_salaires!$AC$9,FALSE),""),"")</f>
        <v/>
      </c>
      <c r="AB32" s="267" t="str">
        <f>+IF(AH32&lt;&gt;"",IFERROR(VLOOKUP(AG32,source_salaires!$B$10:$AK$405,source_salaires!$AD$9,FALSE),""),"")</f>
        <v/>
      </c>
      <c r="AC32" s="267" t="str">
        <f>IF(AH32&lt;&gt;"",IFERROR(VLOOKUP(AG32,source_salaires!$B$10:$AK$405,source_salaires!$AE$9,FALSE),""),"")</f>
        <v/>
      </c>
      <c r="AD32" s="267">
        <f t="shared" si="1"/>
        <v>0</v>
      </c>
      <c r="AE32" s="267" t="str">
        <f>IF(AH32&lt;&gt;"",IFERROR(VLOOKUP(AG32,source_salaires!$B$10:$AK$405,source_salaires!$AK$9,FALSE),""),"")</f>
        <v/>
      </c>
      <c r="AG32" s="420" t="str">
        <f t="shared" si="2"/>
        <v/>
      </c>
      <c r="AH32" s="247"/>
    </row>
    <row r="33" spans="1:34" s="24" customFormat="1" ht="25.5" customHeight="1" x14ac:dyDescent="0.15">
      <c r="A33" s="19" t="s">
        <v>77</v>
      </c>
      <c r="B33" s="20"/>
      <c r="C33" s="20"/>
      <c r="D33" s="20"/>
      <c r="E33" s="21"/>
      <c r="F33" s="21"/>
      <c r="G33" s="21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2"/>
      <c r="T33" s="23">
        <f>IFERROR(SUM(T17:T32),0)</f>
        <v>0</v>
      </c>
      <c r="U33" s="23">
        <f t="shared" ref="U33:AE33" si="3">IFERROR(SUM(U17:U32),0)</f>
        <v>0</v>
      </c>
      <c r="V33" s="23">
        <f t="shared" si="3"/>
        <v>0</v>
      </c>
      <c r="W33" s="23">
        <f t="shared" si="3"/>
        <v>0</v>
      </c>
      <c r="X33" s="23">
        <f t="shared" si="3"/>
        <v>0</v>
      </c>
      <c r="Y33" s="23">
        <f t="shared" si="3"/>
        <v>0</v>
      </c>
      <c r="Z33" s="23">
        <f t="shared" si="3"/>
        <v>0</v>
      </c>
      <c r="AA33" s="23">
        <f t="shared" si="3"/>
        <v>0</v>
      </c>
      <c r="AB33" s="23">
        <f>IFERROR(SUM(AB17:AB32),0)</f>
        <v>0</v>
      </c>
      <c r="AC33" s="23">
        <f t="shared" si="3"/>
        <v>0</v>
      </c>
      <c r="AD33" s="23">
        <f t="shared" si="3"/>
        <v>0</v>
      </c>
      <c r="AE33" s="23">
        <f t="shared" si="3"/>
        <v>0</v>
      </c>
      <c r="AG33" s="421"/>
      <c r="AH33" s="9"/>
    </row>
    <row r="34" spans="1:34" s="11" customFormat="1" ht="25" customHeight="1" x14ac:dyDescent="0.15">
      <c r="A34" s="25"/>
      <c r="B34" s="26" t="s">
        <v>78</v>
      </c>
      <c r="C34" s="26"/>
      <c r="D34" s="26"/>
      <c r="E34" s="27"/>
      <c r="F34" s="27"/>
      <c r="G34" s="27"/>
      <c r="H34" s="27"/>
      <c r="I34" s="26"/>
      <c r="J34" s="26"/>
      <c r="K34" s="26"/>
      <c r="L34" s="26"/>
      <c r="M34" s="26"/>
      <c r="N34" s="26"/>
      <c r="O34" s="28"/>
      <c r="P34" s="28"/>
      <c r="Q34" s="28"/>
      <c r="R34" s="28"/>
      <c r="S34" s="28"/>
      <c r="T34" s="29"/>
      <c r="U34" s="29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G34" s="422"/>
    </row>
    <row r="35" spans="1:34" s="11" customFormat="1" ht="15" customHeight="1" x14ac:dyDescent="0.15">
      <c r="AG35" s="422"/>
    </row>
    <row r="36" spans="1:34" s="11" customFormat="1" x14ac:dyDescent="0.15">
      <c r="B36" s="43"/>
      <c r="C36" s="43"/>
      <c r="D36" s="43"/>
      <c r="E36" s="43"/>
      <c r="F36" s="43"/>
      <c r="G36" s="43"/>
      <c r="H36" s="43"/>
      <c r="I36" s="43"/>
      <c r="AG36" s="422"/>
    </row>
    <row r="37" spans="1:34" s="11" customFormat="1" ht="13" x14ac:dyDescent="0.15">
      <c r="O37" s="45"/>
      <c r="AG37" s="422"/>
    </row>
    <row r="38" spans="1:34" s="45" customFormat="1" ht="13" x14ac:dyDescent="0.15">
      <c r="B38" s="45" t="s">
        <v>79</v>
      </c>
      <c r="AG38" s="423"/>
    </row>
    <row r="39" spans="1:34" s="45" customFormat="1" ht="13" x14ac:dyDescent="0.15">
      <c r="B39" s="45" t="s">
        <v>80</v>
      </c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23"/>
    </row>
    <row r="40" spans="1:34" s="45" customFormat="1" ht="13" x14ac:dyDescent="0.15">
      <c r="B40" s="45" t="s">
        <v>81</v>
      </c>
      <c r="AG40" s="423"/>
    </row>
    <row r="41" spans="1:34" s="11" customFormat="1" ht="13" x14ac:dyDescent="0.15">
      <c r="B41" s="45"/>
      <c r="C41" s="45"/>
      <c r="D41" s="45"/>
      <c r="AG41" s="422"/>
    </row>
    <row r="42" spans="1:34" s="11" customFormat="1" ht="13" x14ac:dyDescent="0.15">
      <c r="E42" s="45"/>
      <c r="F42" s="45"/>
      <c r="G42" s="45"/>
      <c r="H42" s="45"/>
      <c r="AG42" s="422"/>
    </row>
  </sheetData>
  <mergeCells count="44">
    <mergeCell ref="A2:J2"/>
    <mergeCell ref="A1:J1"/>
    <mergeCell ref="A3:J3"/>
    <mergeCell ref="B4:H4"/>
    <mergeCell ref="B5:H5"/>
    <mergeCell ref="C32:H32"/>
    <mergeCell ref="C24:H24"/>
    <mergeCell ref="C25:H25"/>
    <mergeCell ref="C26:H26"/>
    <mergeCell ref="C27:H27"/>
    <mergeCell ref="C28:H28"/>
    <mergeCell ref="C29:H29"/>
    <mergeCell ref="C31:H31"/>
    <mergeCell ref="AB14:AB15"/>
    <mergeCell ref="C23:H23"/>
    <mergeCell ref="C18:H18"/>
    <mergeCell ref="C19:H19"/>
    <mergeCell ref="C20:H20"/>
    <mergeCell ref="C21:H21"/>
    <mergeCell ref="C22:H22"/>
    <mergeCell ref="C17:H17"/>
    <mergeCell ref="T13:W13"/>
    <mergeCell ref="B6:H6"/>
    <mergeCell ref="C30:H30"/>
    <mergeCell ref="Y13:Y15"/>
    <mergeCell ref="X13:X15"/>
    <mergeCell ref="Y10:Z10"/>
    <mergeCell ref="O15:O16"/>
    <mergeCell ref="AE13:AE16"/>
    <mergeCell ref="AH13:AH14"/>
    <mergeCell ref="AH15:AH16"/>
    <mergeCell ref="A13:A16"/>
    <mergeCell ref="C13:H16"/>
    <mergeCell ref="I13:J13"/>
    <mergeCell ref="K13:O13"/>
    <mergeCell ref="P13:S13"/>
    <mergeCell ref="Z13:AC13"/>
    <mergeCell ref="K14:K15"/>
    <mergeCell ref="T14:T15"/>
    <mergeCell ref="W14:W15"/>
    <mergeCell ref="Z14:Z15"/>
    <mergeCell ref="AA14:AA15"/>
    <mergeCell ref="AC14:AC15"/>
    <mergeCell ref="AD14:AD15"/>
  </mergeCells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57" orientation="landscape" r:id="rId1"/>
  <headerFooter>
    <oddHeader>&amp;R&amp;"Geneva,Gras"&amp;14ID21</oddHeader>
    <oddFooter>&amp;R
Mis au format Excel par : www.impots-et-taxes.com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L44"/>
  <sheetViews>
    <sheetView showGridLines="0" showZeros="0" zoomScale="70" zoomScaleNormal="70" workbookViewId="0">
      <selection activeCell="AB48" sqref="AB48"/>
    </sheetView>
  </sheetViews>
  <sheetFormatPr baseColWidth="10" defaultColWidth="11.5" defaultRowHeight="12" x14ac:dyDescent="0.15"/>
  <cols>
    <col min="1" max="1" width="5.1640625" style="6" customWidth="1"/>
    <col min="2" max="2" width="18" style="6" customWidth="1"/>
    <col min="3" max="3" width="5.33203125" style="6" customWidth="1"/>
    <col min="4" max="4" width="5.1640625" style="6" customWidth="1"/>
    <col min="5" max="7" width="5.33203125" style="6" customWidth="1"/>
    <col min="8" max="8" width="14.83203125" style="6" customWidth="1"/>
    <col min="9" max="10" width="3.83203125" style="6" customWidth="1"/>
    <col min="11" max="14" width="3.6640625" style="6" customWidth="1"/>
    <col min="15" max="15" width="4.6640625" style="6" customWidth="1"/>
    <col min="16" max="19" width="3.6640625" style="6" customWidth="1"/>
    <col min="20" max="31" width="15" style="6" customWidth="1"/>
    <col min="32" max="32" width="1.5" style="6" customWidth="1"/>
    <col min="33" max="33" width="11" style="416" customWidth="1"/>
    <col min="34" max="34" width="20" style="6" customWidth="1"/>
    <col min="35" max="36" width="11.5" style="6"/>
    <col min="37" max="37" width="18.6640625" style="6" hidden="1" customWidth="1"/>
    <col min="38" max="16384" width="11.5" style="6"/>
  </cols>
  <sheetData>
    <row r="1" spans="1:37" s="268" customFormat="1" ht="22.5" customHeight="1" thickBot="1" x14ac:dyDescent="0.2">
      <c r="A1" s="655" t="s">
        <v>28</v>
      </c>
      <c r="B1" s="655"/>
      <c r="C1" s="655"/>
      <c r="D1" s="655"/>
      <c r="E1" s="655"/>
      <c r="F1" s="655"/>
      <c r="G1" s="655"/>
      <c r="H1" s="655"/>
      <c r="I1" s="655"/>
      <c r="J1" s="655"/>
      <c r="AE1" s="401"/>
      <c r="AG1" s="414"/>
    </row>
    <row r="2" spans="1:37" s="270" customFormat="1" ht="31.5" customHeight="1" x14ac:dyDescent="0.15">
      <c r="A2" s="654" t="s">
        <v>104</v>
      </c>
      <c r="B2" s="654"/>
      <c r="C2" s="654"/>
      <c r="D2" s="654"/>
      <c r="E2" s="654"/>
      <c r="F2" s="654"/>
      <c r="G2" s="654"/>
      <c r="H2" s="654"/>
      <c r="I2" s="654"/>
      <c r="J2" s="654"/>
      <c r="M2" s="271" t="s">
        <v>29</v>
      </c>
      <c r="AG2" s="415"/>
      <c r="AK2" s="272" t="str">
        <f>paramètres!E6</f>
        <v>00</v>
      </c>
    </row>
    <row r="3" spans="1:37" s="270" customFormat="1" ht="24" customHeight="1" thickBot="1" x14ac:dyDescent="0.2">
      <c r="A3" s="654" t="s">
        <v>159</v>
      </c>
      <c r="B3" s="654"/>
      <c r="C3" s="654"/>
      <c r="D3" s="654"/>
      <c r="E3" s="654"/>
      <c r="F3" s="654"/>
      <c r="G3" s="654"/>
      <c r="H3" s="654"/>
      <c r="I3" s="654"/>
      <c r="J3" s="654"/>
      <c r="S3" s="273" t="s">
        <v>30</v>
      </c>
      <c r="T3" s="274"/>
      <c r="U3" s="275">
        <f>paramètres!$B$20</f>
        <v>0</v>
      </c>
      <c r="V3" s="276"/>
      <c r="W3" s="276"/>
      <c r="X3" s="273" t="s">
        <v>31</v>
      </c>
      <c r="Y3" s="273"/>
      <c r="Z3" s="277"/>
      <c r="AG3" s="415"/>
      <c r="AK3" s="278" t="str">
        <f>paramètres!E7</f>
        <v/>
      </c>
    </row>
    <row r="4" spans="1:37" s="270" customFormat="1" ht="24" customHeight="1" x14ac:dyDescent="0.15">
      <c r="A4" s="279"/>
      <c r="B4" s="656" t="s">
        <v>218</v>
      </c>
      <c r="C4" s="657"/>
      <c r="D4" s="657"/>
      <c r="E4" s="657"/>
      <c r="F4" s="657"/>
      <c r="G4" s="657"/>
      <c r="H4" s="657"/>
      <c r="M4" s="280"/>
      <c r="N4" s="402"/>
      <c r="R4" s="279"/>
      <c r="S4" s="282" t="s">
        <v>32</v>
      </c>
      <c r="W4" s="283"/>
      <c r="X4" s="284"/>
      <c r="Y4" s="285"/>
      <c r="AC4" s="283"/>
      <c r="AD4" s="283"/>
      <c r="AE4" s="283"/>
      <c r="AF4" s="286"/>
      <c r="AG4" s="415"/>
    </row>
    <row r="5" spans="1:37" s="277" customFormat="1" ht="18" customHeight="1" x14ac:dyDescent="0.15">
      <c r="A5" s="279"/>
      <c r="B5" s="658" t="s">
        <v>33</v>
      </c>
      <c r="C5" s="658"/>
      <c r="D5" s="658"/>
      <c r="E5" s="658"/>
      <c r="F5" s="658"/>
      <c r="G5" s="658"/>
      <c r="H5" s="658"/>
      <c r="N5" s="287"/>
      <c r="U5" s="288"/>
      <c r="V5" s="283"/>
      <c r="W5" s="288"/>
      <c r="X5" s="288"/>
      <c r="Y5" s="288"/>
      <c r="AC5" s="288"/>
      <c r="AD5" s="288"/>
      <c r="AE5" s="288"/>
      <c r="AF5" s="288"/>
      <c r="AG5" s="416"/>
    </row>
    <row r="6" spans="1:37" s="277" customFormat="1" ht="18" customHeight="1" x14ac:dyDescent="0.15">
      <c r="A6" s="289"/>
      <c r="B6" s="642" t="s">
        <v>34</v>
      </c>
      <c r="C6" s="642"/>
      <c r="D6" s="642"/>
      <c r="E6" s="642"/>
      <c r="F6" s="642"/>
      <c r="G6" s="642"/>
      <c r="H6" s="642"/>
      <c r="J6" s="290" t="s">
        <v>35</v>
      </c>
      <c r="L6" s="287"/>
      <c r="U6" s="288"/>
      <c r="V6" s="291">
        <f>paramètres!B12</f>
        <v>0</v>
      </c>
      <c r="W6" s="288"/>
      <c r="X6" s="288"/>
      <c r="Y6" s="288"/>
      <c r="AC6" s="288"/>
      <c r="AD6" s="288"/>
      <c r="AE6" s="288"/>
      <c r="AF6" s="288"/>
      <c r="AG6" s="416"/>
    </row>
    <row r="7" spans="1:37" s="277" customFormat="1" ht="18" customHeight="1" x14ac:dyDescent="0.15">
      <c r="A7" s="279"/>
      <c r="B7" s="289"/>
      <c r="C7" s="289"/>
      <c r="D7" s="289"/>
      <c r="E7" s="289"/>
      <c r="F7" s="289"/>
      <c r="G7" s="289"/>
      <c r="H7" s="289"/>
      <c r="J7" s="290" t="s">
        <v>20</v>
      </c>
      <c r="K7" s="270"/>
      <c r="L7" s="292" t="str">
        <f>'ID20'!P15</f>
        <v/>
      </c>
      <c r="M7" s="292" t="str">
        <f>'ID20'!Q15</f>
        <v/>
      </c>
      <c r="N7" s="292" t="str">
        <f>'ID20'!R15</f>
        <v/>
      </c>
      <c r="O7" s="292" t="str">
        <f>'ID20'!S15</f>
        <v/>
      </c>
      <c r="P7" s="292" t="str">
        <f>'ID20'!T15</f>
        <v/>
      </c>
      <c r="Q7" s="292" t="str">
        <f>'ID20'!U15</f>
        <v/>
      </c>
      <c r="R7" s="293"/>
      <c r="S7" s="292" t="str">
        <f>'ID20'!W15</f>
        <v/>
      </c>
      <c r="U7" s="283"/>
      <c r="V7" s="288"/>
      <c r="W7" s="288"/>
      <c r="X7" s="288"/>
      <c r="Y7" s="288"/>
      <c r="AC7" s="288"/>
      <c r="AD7" s="288"/>
      <c r="AE7" s="288"/>
      <c r="AF7" s="288"/>
      <c r="AG7" s="416"/>
    </row>
    <row r="8" spans="1:37" s="277" customFormat="1" ht="18" customHeight="1" x14ac:dyDescent="0.15">
      <c r="A8" s="294"/>
      <c r="H8" s="286"/>
      <c r="U8" s="288"/>
      <c r="V8" s="295"/>
      <c r="W8" s="286"/>
      <c r="X8" s="295"/>
      <c r="Y8" s="286"/>
      <c r="AC8" s="295"/>
      <c r="AD8" s="283"/>
      <c r="AE8" s="288"/>
      <c r="AF8" s="288"/>
      <c r="AG8" s="416"/>
    </row>
    <row r="9" spans="1:37" s="277" customFormat="1" ht="18" customHeight="1" x14ac:dyDescent="0.15">
      <c r="A9" s="294"/>
      <c r="H9" s="286"/>
      <c r="U9" s="288"/>
      <c r="V9" s="295"/>
      <c r="W9" s="286"/>
      <c r="X9" s="295"/>
      <c r="Y9" s="286"/>
      <c r="AC9" s="295"/>
      <c r="AD9" s="283"/>
      <c r="AE9" s="288"/>
      <c r="AF9" s="288"/>
      <c r="AG9" s="416"/>
    </row>
    <row r="10" spans="1:37" s="277" customFormat="1" ht="18" customHeight="1" x14ac:dyDescent="0.15">
      <c r="A10" s="294"/>
      <c r="B10" s="408" t="s">
        <v>36</v>
      </c>
      <c r="C10" s="297" t="s">
        <v>37</v>
      </c>
      <c r="D10" s="298">
        <v>1</v>
      </c>
      <c r="H10" s="286"/>
      <c r="U10" s="299"/>
      <c r="V10" s="295"/>
      <c r="W10" s="286"/>
      <c r="X10" s="300" t="s">
        <v>295</v>
      </c>
      <c r="Y10" s="646">
        <v>42855</v>
      </c>
      <c r="Z10" s="646"/>
      <c r="AA10" s="373" t="str">
        <f>paramètres!$B$20+1&amp;"."</f>
        <v>1.</v>
      </c>
      <c r="AB10" s="373"/>
      <c r="AC10" s="295"/>
      <c r="AD10" s="283"/>
      <c r="AE10" s="288"/>
      <c r="AF10" s="288"/>
      <c r="AG10" s="416"/>
    </row>
    <row r="11" spans="1:37" ht="18" customHeight="1" x14ac:dyDescent="0.15">
      <c r="A11" s="88"/>
      <c r="B11" s="89"/>
      <c r="C11" s="104"/>
      <c r="D11" s="105"/>
      <c r="H11" s="10"/>
      <c r="U11" s="14"/>
      <c r="V11" s="12"/>
      <c r="W11" s="13"/>
      <c r="X11" s="12"/>
      <c r="Y11" s="13"/>
      <c r="AA11" s="90"/>
      <c r="AB11" s="90"/>
      <c r="AC11" s="12"/>
      <c r="AD11" s="7"/>
      <c r="AE11" s="11"/>
      <c r="AF11" s="11"/>
    </row>
    <row r="12" spans="1:37" ht="18" customHeight="1" x14ac:dyDescent="0.15">
      <c r="I12" s="11"/>
      <c r="J12" s="11"/>
    </row>
    <row r="13" spans="1:37" s="164" customFormat="1" ht="21" customHeight="1" x14ac:dyDescent="0.15">
      <c r="A13" s="617" t="s">
        <v>38</v>
      </c>
      <c r="B13" s="163"/>
      <c r="C13" s="620" t="s">
        <v>39</v>
      </c>
      <c r="D13" s="621"/>
      <c r="E13" s="621"/>
      <c r="F13" s="621"/>
      <c r="G13" s="621"/>
      <c r="H13" s="622"/>
      <c r="I13" s="629" t="s">
        <v>40</v>
      </c>
      <c r="J13" s="630"/>
      <c r="K13" s="629" t="s">
        <v>177</v>
      </c>
      <c r="L13" s="631"/>
      <c r="M13" s="631"/>
      <c r="N13" s="631"/>
      <c r="O13" s="630"/>
      <c r="P13" s="632" t="s">
        <v>41</v>
      </c>
      <c r="Q13" s="633"/>
      <c r="R13" s="633"/>
      <c r="S13" s="634"/>
      <c r="T13" s="639" t="s">
        <v>42</v>
      </c>
      <c r="U13" s="640"/>
      <c r="V13" s="640"/>
      <c r="W13" s="641"/>
      <c r="X13" s="610" t="s">
        <v>60</v>
      </c>
      <c r="Y13" s="610" t="s">
        <v>61</v>
      </c>
      <c r="Z13" s="635" t="s">
        <v>43</v>
      </c>
      <c r="AA13" s="636"/>
      <c r="AB13" s="636"/>
      <c r="AC13" s="636"/>
      <c r="AD13" s="406">
        <f>paramètres!$B$20</f>
        <v>0</v>
      </c>
      <c r="AE13" s="610" t="s">
        <v>26</v>
      </c>
      <c r="AG13" s="417"/>
      <c r="AH13" s="613" t="s">
        <v>212</v>
      </c>
    </row>
    <row r="14" spans="1:37" s="164" customFormat="1" ht="36" customHeight="1" x14ac:dyDescent="0.15">
      <c r="A14" s="618"/>
      <c r="B14" s="165" t="s">
        <v>13</v>
      </c>
      <c r="C14" s="623"/>
      <c r="D14" s="624"/>
      <c r="E14" s="624"/>
      <c r="F14" s="624"/>
      <c r="G14" s="624"/>
      <c r="H14" s="625"/>
      <c r="I14" s="166"/>
      <c r="J14" s="167"/>
      <c r="K14" s="637" t="s">
        <v>44</v>
      </c>
      <c r="L14" s="167"/>
      <c r="M14" s="167"/>
      <c r="N14" s="168" t="s">
        <v>45</v>
      </c>
      <c r="O14" s="167" t="s">
        <v>46</v>
      </c>
      <c r="P14" s="169" t="s">
        <v>47</v>
      </c>
      <c r="Q14" s="170"/>
      <c r="R14" s="170"/>
      <c r="S14" s="171"/>
      <c r="T14" s="610" t="s">
        <v>48</v>
      </c>
      <c r="U14" s="19" t="s">
        <v>24</v>
      </c>
      <c r="V14" s="172"/>
      <c r="W14" s="610" t="s">
        <v>49</v>
      </c>
      <c r="X14" s="611"/>
      <c r="Y14" s="611"/>
      <c r="Z14" s="610" t="s">
        <v>62</v>
      </c>
      <c r="AA14" s="610" t="s">
        <v>2</v>
      </c>
      <c r="AB14" s="610" t="s">
        <v>339</v>
      </c>
      <c r="AC14" s="610" t="s">
        <v>63</v>
      </c>
      <c r="AD14" s="610" t="s">
        <v>64</v>
      </c>
      <c r="AE14" s="611"/>
      <c r="AG14" s="417"/>
      <c r="AH14" s="614"/>
    </row>
    <row r="15" spans="1:37" s="179" customFormat="1" ht="86.25" customHeight="1" x14ac:dyDescent="0.15">
      <c r="A15" s="618"/>
      <c r="B15" s="407" t="s">
        <v>50</v>
      </c>
      <c r="C15" s="623"/>
      <c r="D15" s="624"/>
      <c r="E15" s="624"/>
      <c r="F15" s="624"/>
      <c r="G15" s="624"/>
      <c r="H15" s="625"/>
      <c r="I15" s="174" t="s">
        <v>51</v>
      </c>
      <c r="J15" s="407" t="s">
        <v>52</v>
      </c>
      <c r="K15" s="638"/>
      <c r="L15" s="407" t="s">
        <v>53</v>
      </c>
      <c r="M15" s="407" t="s">
        <v>54</v>
      </c>
      <c r="N15" s="407" t="s">
        <v>55</v>
      </c>
      <c r="O15" s="638" t="s">
        <v>56</v>
      </c>
      <c r="P15" s="175" t="s">
        <v>57</v>
      </c>
      <c r="Q15" s="176"/>
      <c r="R15" s="177" t="s">
        <v>58</v>
      </c>
      <c r="S15" s="176"/>
      <c r="T15" s="611"/>
      <c r="U15" s="400" t="s">
        <v>59</v>
      </c>
      <c r="V15" s="400" t="s">
        <v>25</v>
      </c>
      <c r="W15" s="611"/>
      <c r="X15" s="611"/>
      <c r="Y15" s="611"/>
      <c r="Z15" s="611"/>
      <c r="AA15" s="611"/>
      <c r="AB15" s="611" t="s">
        <v>339</v>
      </c>
      <c r="AC15" s="611"/>
      <c r="AD15" s="611"/>
      <c r="AE15" s="611"/>
      <c r="AG15" s="418"/>
      <c r="AH15" s="615" t="s">
        <v>213</v>
      </c>
    </row>
    <row r="16" spans="1:37" s="16" customFormat="1" ht="15" customHeight="1" x14ac:dyDescent="0.15">
      <c r="A16" s="619"/>
      <c r="B16" s="106"/>
      <c r="C16" s="626"/>
      <c r="D16" s="627"/>
      <c r="E16" s="627"/>
      <c r="F16" s="627"/>
      <c r="G16" s="627"/>
      <c r="H16" s="628"/>
      <c r="I16" s="132"/>
      <c r="J16" s="131"/>
      <c r="K16" s="109">
        <v>1</v>
      </c>
      <c r="L16" s="131"/>
      <c r="M16" s="131">
        <v>2</v>
      </c>
      <c r="N16" s="131">
        <v>3</v>
      </c>
      <c r="O16" s="647"/>
      <c r="P16" s="17" t="s">
        <v>75</v>
      </c>
      <c r="Q16" s="18" t="s">
        <v>76</v>
      </c>
      <c r="R16" s="17" t="s">
        <v>75</v>
      </c>
      <c r="S16" s="18" t="s">
        <v>76</v>
      </c>
      <c r="T16" s="109" t="s">
        <v>65</v>
      </c>
      <c r="U16" s="109" t="s">
        <v>66</v>
      </c>
      <c r="V16" s="109" t="s">
        <v>67</v>
      </c>
      <c r="W16" s="109" t="s">
        <v>68</v>
      </c>
      <c r="X16" s="109" t="s">
        <v>69</v>
      </c>
      <c r="Y16" s="109" t="s">
        <v>70</v>
      </c>
      <c r="Z16" s="109" t="s">
        <v>71</v>
      </c>
      <c r="AA16" s="109" t="s">
        <v>72</v>
      </c>
      <c r="AB16" s="109" t="s">
        <v>73</v>
      </c>
      <c r="AC16" s="109" t="s">
        <v>74</v>
      </c>
      <c r="AD16" s="109" t="s">
        <v>340</v>
      </c>
      <c r="AE16" s="612"/>
      <c r="AG16" s="419"/>
      <c r="AH16" s="616"/>
    </row>
    <row r="17" spans="1:34" s="88" customFormat="1" ht="25" customHeight="1" x14ac:dyDescent="0.15">
      <c r="A17" s="398">
        <f>'ID21-P1'!A32+1</f>
        <v>17</v>
      </c>
      <c r="B17" s="245"/>
      <c r="C17" s="648" t="str">
        <f>IF(AH17&lt;&gt;"",IFERROR(VLOOKUP(AG17,source_salaires!$B$10:$AK$405,source_salaires!$E$9,FALSE),""),"")&amp;" "&amp;IF(AH17&lt;&gt;"",IFERROR(VLOOKUP(AG17,source_salaires!$B$10:$AK$405,source_salaires!$F$9,FALSE),""),"")</f>
        <v xml:space="preserve"> </v>
      </c>
      <c r="D17" s="649"/>
      <c r="E17" s="649"/>
      <c r="F17" s="649"/>
      <c r="G17" s="649"/>
      <c r="H17" s="650"/>
      <c r="I17" s="248" t="str">
        <f>IF(AH17&lt;&gt;"",IFERROR(VLOOKUP(AG17,source_salaires!$B$10:$AK$405,source_salaires!$H$9,FALSE),""),"")</f>
        <v/>
      </c>
      <c r="J17" s="249" t="str">
        <f>IF(AH17&lt;&gt;"",IFERROR(VLOOKUP(AG17,source_salaires!$B$10:$AK$405,source_salaires!$I$9,FALSE),""),"")</f>
        <v/>
      </c>
      <c r="K17" s="250" t="str">
        <f>IF(AH17&lt;&gt;"",IFERROR(VLOOKUP(AG17,source_salaires!$B$10:$AK$405,source_salaires!$J$9,FALSE),""),"")</f>
        <v/>
      </c>
      <c r="L17" s="251" t="str">
        <f>IF(AH17&lt;&gt;"",IFERROR(VLOOKUP(AG17,source_salaires!$B$10:$AK$405,source_salaires!$K$9,FALSE),""),"")</f>
        <v/>
      </c>
      <c r="M17" s="252" t="str">
        <f>IF(AH17&lt;&gt;"",IFERROR(VLOOKUP(AG17,source_salaires!$B$10:$AK$405,source_salaires!$L$9,FALSE),""),"")</f>
        <v/>
      </c>
      <c r="N17" s="252" t="str">
        <f>IF(AH17&lt;&gt;"",IFERROR(VLOOKUP(AG17,source_salaires!$B$10:$AK$405,source_salaires!$M$9,FALSE),""),"")</f>
        <v/>
      </c>
      <c r="O17" s="252" t="str">
        <f>IF(AH17&lt;&gt;"",IFERROR(VLOOKUP(AG17,source_salaires!$B$10:$AK$405,source_salaires!$O$9,FALSE),""),"")</f>
        <v/>
      </c>
      <c r="P17" s="253" t="str">
        <f>IF(AH17&lt;&gt;"",IFERROR(VLOOKUP(AG17,source_salaires!$B$10:$AK$405,source_salaires!$P$9,FALSE),""),"")</f>
        <v/>
      </c>
      <c r="Q17" s="254" t="str">
        <f>IF(AH17&lt;&gt;"",IFERROR(VLOOKUP(AG17,source_salaires!$B$10:$AK$405,source_salaires!$Q$9,FALSE),""),"")</f>
        <v/>
      </c>
      <c r="R17" s="255" t="str">
        <f>IF(AH17&lt;&gt;"",IFERROR(VLOOKUP(AG17,source_salaires!$B$10:$AK$405,source_salaires!$R$9,FALSE),""),"")</f>
        <v/>
      </c>
      <c r="S17" s="253" t="str">
        <f>IF(AH17&lt;&gt;"",IFERROR(VLOOKUP(AG17,source_salaires!$B$10:$AK$405,source_salaires!$S$9,FALSE),""),"")</f>
        <v/>
      </c>
      <c r="T17" s="256" t="str">
        <f>IF(AH17&lt;&gt;"",IFERROR(VLOOKUP(AG17,source_salaires!$B$10:$AK$405,source_salaires!$T$9,FALSE),""),"")</f>
        <v/>
      </c>
      <c r="U17" s="256">
        <f>IFERROR(IF(AH17&lt;&gt;"",VLOOKUP(AG17,source_salaires!$B$10:$AK$405,source_salaires!$U$9,FALSE),"")+IF(AH17&lt;&gt;"",IFERROR(VLOOKUP(AG17,source_salaires!$B$10:$AK$405,source_salaires!$V$9,FALSE),""),"")+IF(AH17&lt;&gt;"",IFERROR(VLOOKUP(AG17,source_salaires!$B$10:$AK$405,source_salaires!$W$9,FALSE),""),""),0)</f>
        <v>0</v>
      </c>
      <c r="V17" s="256" t="str">
        <f>IF(AH17&lt;&gt;"",IFERROR(VLOOKUP(AG17,source_salaires!$B$10:$AK$405,source_salaires!$X$9,FALSE),""),"")</f>
        <v/>
      </c>
      <c r="W17" s="256" t="str">
        <f>+IF(AH17&lt;&gt;"",IFERROR(VLOOKUP(AG17,source_salaires!$B$10:$AK$405,source_salaires!$Y$9,FALSE),""),"")</f>
        <v/>
      </c>
      <c r="X17" s="256" t="str">
        <f>IF(AH17&lt;&gt;"",IFERROR(VLOOKUP(AG17,source_salaires!$B$10:$AK$405,source_salaires!$Z$9,FALSE),""),"")</f>
        <v/>
      </c>
      <c r="Y17" s="256">
        <f>SUM(T17:X17)</f>
        <v>0</v>
      </c>
      <c r="Z17" s="256" t="str">
        <f>+IF(AH17&lt;&gt;"",IFERROR(VLOOKUP(AG17,source_salaires!$B$10:$AK$405,source_salaires!$AB$9,FALSE),""),"")</f>
        <v/>
      </c>
      <c r="AA17" s="256" t="str">
        <f>IF(AH17&lt;&gt;"",IFERROR(VLOOKUP(AG17,source_salaires!$B$10:$AK$405,source_salaires!$AC$9,FALSE),""),"")</f>
        <v/>
      </c>
      <c r="AB17" s="256" t="str">
        <f>+IF(AH17&lt;&gt;"",IFERROR(VLOOKUP(AG17,source_salaires!$B$10:$AK$405,source_salaires!$AC$9,FALSE),""),"")</f>
        <v/>
      </c>
      <c r="AC17" s="256" t="str">
        <f>IF(AH17&lt;&gt;"",IFERROR(VLOOKUP(AG17,source_salaires!$B$10:$AK$405,source_salaires!$AE$9,FALSE),""),"")</f>
        <v/>
      </c>
      <c r="AD17" s="256">
        <f>SUM(Z17:AC17)</f>
        <v>0</v>
      </c>
      <c r="AE17" s="256" t="str">
        <f>IF(AH17&lt;&gt;"",IFERROR(VLOOKUP(AG17,source_salaires!$B$10:$AK$405,source_salaires!$AK$9,FALSE),""),"")</f>
        <v/>
      </c>
      <c r="AG17" s="420" t="str">
        <f>AH17&amp;B17</f>
        <v/>
      </c>
      <c r="AH17" s="247"/>
    </row>
    <row r="18" spans="1:34" s="88" customFormat="1" ht="25" customHeight="1" x14ac:dyDescent="0.15">
      <c r="A18" s="398">
        <f>A17+1</f>
        <v>18</v>
      </c>
      <c r="B18" s="245"/>
      <c r="C18" s="643" t="str">
        <f>IF(AH18&lt;&gt;"",IFERROR(VLOOKUP(AG18,source_salaires!$B$10:$AK$405,source_salaires!$E$9,FALSE),""),"")&amp;" "&amp;IF(AH18&lt;&gt;"",IFERROR(VLOOKUP(AG18,source_salaires!$B$10:$AK$405,source_salaires!$F$9,FALSE),""),"")</f>
        <v xml:space="preserve"> </v>
      </c>
      <c r="D18" s="644"/>
      <c r="E18" s="644"/>
      <c r="F18" s="644"/>
      <c r="G18" s="644"/>
      <c r="H18" s="645"/>
      <c r="I18" s="248" t="str">
        <f>IF(AH18&lt;&gt;"",IFERROR(VLOOKUP(AG18,source_salaires!$B$10:$AK$405,source_salaires!$H$9,FALSE),""),"")</f>
        <v/>
      </c>
      <c r="J18" s="249" t="str">
        <f>IF(AH18&lt;&gt;"",IFERROR(VLOOKUP(AG18,source_salaires!$B$10:$AK$405,source_salaires!$I$9,FALSE),""),"")</f>
        <v/>
      </c>
      <c r="K18" s="250" t="str">
        <f>IF(AH18&lt;&gt;"",IFERROR(VLOOKUP(AG18,source_salaires!$B$10:$AK$405,source_salaires!$J$9,FALSE),""),"")</f>
        <v/>
      </c>
      <c r="L18" s="251" t="str">
        <f>IF(AH18&lt;&gt;"",IFERROR(VLOOKUP(AG18,source_salaires!$B$10:$AK$405,source_salaires!$K$9,FALSE),""),"")</f>
        <v/>
      </c>
      <c r="M18" s="252" t="str">
        <f>IF(AH18&lt;&gt;"",IFERROR(VLOOKUP(AG18,source_salaires!$B$10:$AK$405,source_salaires!$L$9,FALSE),""),"")</f>
        <v/>
      </c>
      <c r="N18" s="252" t="str">
        <f>IF(AH18&lt;&gt;"",IFERROR(VLOOKUP(AG18,source_salaires!$B$10:$AK$405,source_salaires!$M$9,FALSE),""),"")</f>
        <v/>
      </c>
      <c r="O18" s="252" t="str">
        <f>IF(AH18&lt;&gt;"",IFERROR(VLOOKUP(AG18,source_salaires!$B$10:$AK$405,source_salaires!$O$9,FALSE),""),"")</f>
        <v/>
      </c>
      <c r="P18" s="253" t="str">
        <f>IF(AH18&lt;&gt;"",IFERROR(VLOOKUP(AG18,source_salaires!$B$10:$AK$405,source_salaires!$P$9,FALSE),""),"")</f>
        <v/>
      </c>
      <c r="Q18" s="254" t="str">
        <f>IF(AH18&lt;&gt;"",IFERROR(VLOOKUP(AG18,source_salaires!$B$10:$AK$405,source_salaires!$Q$9,FALSE),""),"")</f>
        <v/>
      </c>
      <c r="R18" s="255" t="str">
        <f>IF(AH18&lt;&gt;"",IFERROR(VLOOKUP(AG18,source_salaires!$B$10:$AK$405,source_salaires!$R$9,FALSE),""),"")</f>
        <v/>
      </c>
      <c r="S18" s="253" t="str">
        <f>IF(AH18&lt;&gt;"",IFERROR(VLOOKUP(AG18,source_salaires!$B$10:$AK$405,source_salaires!$S$9,FALSE),""),"")</f>
        <v/>
      </c>
      <c r="T18" s="256" t="str">
        <f>IF(AH18&lt;&gt;"",IFERROR(VLOOKUP(AG18,source_salaires!$B$10:$AK$405,source_salaires!$T$9,FALSE),""),"")</f>
        <v/>
      </c>
      <c r="U18" s="256">
        <f>IFERROR(IF(AH18&lt;&gt;"",VLOOKUP(AG18,source_salaires!$B$10:$AK$405,source_salaires!$U$9,FALSE),"")+IF(AH18&lt;&gt;"",IFERROR(VLOOKUP(AG18,source_salaires!$B$10:$AK$405,source_salaires!$V$9,FALSE),""),"")+IF(AH18&lt;&gt;"",IFERROR(VLOOKUP(AG18,source_salaires!$B$10:$AK$405,source_salaires!$W$9,FALSE),""),""),0)</f>
        <v>0</v>
      </c>
      <c r="V18" s="256" t="str">
        <f>IF(AH18&lt;&gt;"",IFERROR(VLOOKUP(AG18,source_salaires!$B$10:$AK$405,source_salaires!$X$9,FALSE),""),"")</f>
        <v/>
      </c>
      <c r="W18" s="256" t="str">
        <f>+IF(AH18&lt;&gt;"",IFERROR(VLOOKUP(AG18,source_salaires!$B$10:$AK$405,source_salaires!$Y$9,FALSE),""),"")</f>
        <v/>
      </c>
      <c r="X18" s="256" t="str">
        <f>IF(AH18&lt;&gt;"",IFERROR(VLOOKUP(AG18,source_salaires!$B$10:$AK$405,source_salaires!$Z$9,FALSE),""),"")</f>
        <v/>
      </c>
      <c r="Y18" s="256">
        <f t="shared" ref="Y18:Y32" si="0">SUM(T18:X18)</f>
        <v>0</v>
      </c>
      <c r="Z18" s="256" t="str">
        <f>+IF(AH18&lt;&gt;"",IFERROR(VLOOKUP(AG18,source_salaires!$B$10:$AK$405,source_salaires!$AB$9,FALSE),""),"")</f>
        <v/>
      </c>
      <c r="AA18" s="256" t="str">
        <f>IF(AH18&lt;&gt;"",IFERROR(VLOOKUP(AG18,source_salaires!$B$10:$AK$405,source_salaires!$AC$9,FALSE),""),"")</f>
        <v/>
      </c>
      <c r="AB18" s="256" t="str">
        <f>+IF(AH18&lt;&gt;"",IFERROR(VLOOKUP(AG18,source_salaires!$B$10:$AK$405,source_salaires!$AC$9,FALSE),""),"")</f>
        <v/>
      </c>
      <c r="AC18" s="256" t="str">
        <f>IF(AH18&lt;&gt;"",IFERROR(VLOOKUP(AG18,source_salaires!$B$10:$AK$405,source_salaires!$AE$9,FALSE),""),"")</f>
        <v/>
      </c>
      <c r="AD18" s="256">
        <f t="shared" ref="AD18:AD32" si="1">SUM(Z18:AC18)</f>
        <v>0</v>
      </c>
      <c r="AE18" s="256" t="str">
        <f>IF(AH18&lt;&gt;"",IFERROR(VLOOKUP(AG18,source_salaires!$B$10:$AK$405,source_salaires!$AK$9,FALSE),""),"")</f>
        <v/>
      </c>
      <c r="AG18" s="420" t="str">
        <f t="shared" ref="AG18:AG32" si="2">AH18&amp;B18</f>
        <v/>
      </c>
      <c r="AH18" s="247"/>
    </row>
    <row r="19" spans="1:34" s="88" customFormat="1" ht="25" customHeight="1" x14ac:dyDescent="0.15">
      <c r="A19" s="398">
        <f t="shared" ref="A19:A32" si="3">A18+1</f>
        <v>19</v>
      </c>
      <c r="B19" s="245"/>
      <c r="C19" s="643" t="str">
        <f>IF(AH19&lt;&gt;"",IFERROR(VLOOKUP(AG19,source_salaires!$B$10:$AK$405,source_salaires!$E$9,FALSE),""),"")&amp;" "&amp;IF(AH19&lt;&gt;"",IFERROR(VLOOKUP(AG19,source_salaires!$B$10:$AK$405,source_salaires!$F$9,FALSE),""),"")</f>
        <v xml:space="preserve"> </v>
      </c>
      <c r="D19" s="644"/>
      <c r="E19" s="644"/>
      <c r="F19" s="644"/>
      <c r="G19" s="644"/>
      <c r="H19" s="645"/>
      <c r="I19" s="248" t="str">
        <f>IF(AH19&lt;&gt;"",IFERROR(VLOOKUP(AG19,source_salaires!$B$10:$AK$405,source_salaires!$H$9,FALSE),""),"")</f>
        <v/>
      </c>
      <c r="J19" s="249" t="str">
        <f>IF(AH19&lt;&gt;"",IFERROR(VLOOKUP(AG19,source_salaires!$B$10:$AK$405,source_salaires!$I$9,FALSE),""),"")</f>
        <v/>
      </c>
      <c r="K19" s="250" t="str">
        <f>IF(AH19&lt;&gt;"",IFERROR(VLOOKUP(AG19,source_salaires!$B$10:$AK$405,source_salaires!$J$9,FALSE),""),"")</f>
        <v/>
      </c>
      <c r="L19" s="251" t="str">
        <f>IF(AH19&lt;&gt;"",IFERROR(VLOOKUP(AG19,source_salaires!$B$10:$AK$405,source_salaires!$K$9,FALSE),""),"")</f>
        <v/>
      </c>
      <c r="M19" s="252" t="str">
        <f>IF(AH19&lt;&gt;"",IFERROR(VLOOKUP(AG19,source_salaires!$B$10:$AK$405,source_salaires!$L$9,FALSE),""),"")</f>
        <v/>
      </c>
      <c r="N19" s="252" t="str">
        <f>IF(AH19&lt;&gt;"",IFERROR(VLOOKUP(AG19,source_salaires!$B$10:$AK$405,source_salaires!$M$9,FALSE),""),"")</f>
        <v/>
      </c>
      <c r="O19" s="252" t="str">
        <f>IF(AH19&lt;&gt;"",IFERROR(VLOOKUP(AG19,source_salaires!$B$10:$AK$405,source_salaires!$O$9,FALSE),""),"")</f>
        <v/>
      </c>
      <c r="P19" s="253" t="str">
        <f>IF(AH19&lt;&gt;"",IFERROR(VLOOKUP(AG19,source_salaires!$B$10:$AK$405,source_salaires!$P$9,FALSE),""),"")</f>
        <v/>
      </c>
      <c r="Q19" s="254" t="str">
        <f>IF(AH19&lt;&gt;"",IFERROR(VLOOKUP(AG19,source_salaires!$B$10:$AK$405,source_salaires!$Q$9,FALSE),""),"")</f>
        <v/>
      </c>
      <c r="R19" s="255" t="str">
        <f>IF(AH19&lt;&gt;"",IFERROR(VLOOKUP(AG19,source_salaires!$B$10:$AK$405,source_salaires!$R$9,FALSE),""),"")</f>
        <v/>
      </c>
      <c r="S19" s="253" t="str">
        <f>IF(AH19&lt;&gt;"",IFERROR(VLOOKUP(AG19,source_salaires!$B$10:$AK$405,source_salaires!$S$9,FALSE),""),"")</f>
        <v/>
      </c>
      <c r="T19" s="256" t="str">
        <f>IF(AH19&lt;&gt;"",IFERROR(VLOOKUP(AG19,source_salaires!$B$10:$AK$405,source_salaires!$T$9,FALSE),""),"")</f>
        <v/>
      </c>
      <c r="U19" s="256">
        <f>IFERROR(IF(AH19&lt;&gt;"",VLOOKUP(AG19,source_salaires!$B$10:$AK$405,source_salaires!$U$9,FALSE),"")+IF(AH19&lt;&gt;"",IFERROR(VLOOKUP(AG19,source_salaires!$B$10:$AK$405,source_salaires!$V$9,FALSE),""),"")+IF(AH19&lt;&gt;"",IFERROR(VLOOKUP(AG19,source_salaires!$B$10:$AK$405,source_salaires!$W$9,FALSE),""),""),0)</f>
        <v>0</v>
      </c>
      <c r="V19" s="256" t="str">
        <f>IF(AH19&lt;&gt;"",IFERROR(VLOOKUP(AG19,source_salaires!$B$10:$AK$405,source_salaires!$X$9,FALSE),""),"")</f>
        <v/>
      </c>
      <c r="W19" s="256" t="str">
        <f>+IF(AH19&lt;&gt;"",IFERROR(VLOOKUP(AG19,source_salaires!$B$10:$AK$405,source_salaires!$Y$9,FALSE),""),"")</f>
        <v/>
      </c>
      <c r="X19" s="256" t="str">
        <f>IF(AH19&lt;&gt;"",IFERROR(VLOOKUP(AG19,source_salaires!$B$10:$AK$405,source_salaires!$Z$9,FALSE),""),"")</f>
        <v/>
      </c>
      <c r="Y19" s="256">
        <f t="shared" si="0"/>
        <v>0</v>
      </c>
      <c r="Z19" s="256" t="str">
        <f>+IF(AH19&lt;&gt;"",IFERROR(VLOOKUP(AG19,source_salaires!$B$10:$AK$405,source_salaires!$AB$9,FALSE),""),"")</f>
        <v/>
      </c>
      <c r="AA19" s="256" t="str">
        <f>IF(AH19&lt;&gt;"",IFERROR(VLOOKUP(AG19,source_salaires!$B$10:$AK$405,source_salaires!$AC$9,FALSE),""),"")</f>
        <v/>
      </c>
      <c r="AB19" s="256" t="str">
        <f>+IF(AH19&lt;&gt;"",IFERROR(VLOOKUP(AG19,source_salaires!$B$10:$AK$405,source_salaires!$AC$9,FALSE),""),"")</f>
        <v/>
      </c>
      <c r="AC19" s="256" t="str">
        <f>IF(AH19&lt;&gt;"",IFERROR(VLOOKUP(AG19,source_salaires!$B$10:$AK$405,source_salaires!$AE$9,FALSE),""),"")</f>
        <v/>
      </c>
      <c r="AD19" s="256">
        <f t="shared" si="1"/>
        <v>0</v>
      </c>
      <c r="AE19" s="256" t="str">
        <f>IF(AH19&lt;&gt;"",IFERROR(VLOOKUP(AG19,source_salaires!$B$10:$AK$405,source_salaires!$AK$9,FALSE),""),"")</f>
        <v/>
      </c>
      <c r="AG19" s="420" t="str">
        <f t="shared" si="2"/>
        <v/>
      </c>
      <c r="AH19" s="247"/>
    </row>
    <row r="20" spans="1:34" s="88" customFormat="1" ht="25" customHeight="1" x14ac:dyDescent="0.15">
      <c r="A20" s="398">
        <f t="shared" si="3"/>
        <v>20</v>
      </c>
      <c r="B20" s="245"/>
      <c r="C20" s="643" t="str">
        <f>IF(AH20&lt;&gt;"",IFERROR(VLOOKUP(AG20,source_salaires!$B$10:$AK$405,source_salaires!$E$9,FALSE),""),"")&amp;" "&amp;IF(AH20&lt;&gt;"",IFERROR(VLOOKUP(AG20,source_salaires!$B$10:$AK$405,source_salaires!$F$9,FALSE),""),"")</f>
        <v xml:space="preserve"> </v>
      </c>
      <c r="D20" s="644"/>
      <c r="E20" s="644"/>
      <c r="F20" s="644"/>
      <c r="G20" s="644"/>
      <c r="H20" s="645"/>
      <c r="I20" s="248" t="str">
        <f>IF(AH20&lt;&gt;"",IFERROR(VLOOKUP(AG20,source_salaires!$B$10:$AK$405,source_salaires!$H$9,FALSE),""),"")</f>
        <v/>
      </c>
      <c r="J20" s="249" t="str">
        <f>IF(AH20&lt;&gt;"",IFERROR(VLOOKUP(AG20,source_salaires!$B$10:$AK$405,source_salaires!$I$9,FALSE),""),"")</f>
        <v/>
      </c>
      <c r="K20" s="250" t="str">
        <f>IF(AH20&lt;&gt;"",IFERROR(VLOOKUP(AG20,source_salaires!$B$10:$AK$405,source_salaires!$J$9,FALSE),""),"")</f>
        <v/>
      </c>
      <c r="L20" s="251" t="str">
        <f>IF(AH20&lt;&gt;"",IFERROR(VLOOKUP(AG20,source_salaires!$B$10:$AK$405,source_salaires!$K$9,FALSE),""),"")</f>
        <v/>
      </c>
      <c r="M20" s="252" t="str">
        <f>IF(AH20&lt;&gt;"",IFERROR(VLOOKUP(AG20,source_salaires!$B$10:$AK$405,source_salaires!$L$9,FALSE),""),"")</f>
        <v/>
      </c>
      <c r="N20" s="252" t="str">
        <f>IF(AH20&lt;&gt;"",IFERROR(VLOOKUP(AG20,source_salaires!$B$10:$AK$405,source_salaires!$M$9,FALSE),""),"")</f>
        <v/>
      </c>
      <c r="O20" s="252" t="str">
        <f>IF(AH20&lt;&gt;"",IFERROR(VLOOKUP(AG20,source_salaires!$B$10:$AK$405,source_salaires!$O$9,FALSE),""),"")</f>
        <v/>
      </c>
      <c r="P20" s="253" t="str">
        <f>IF(AH20&lt;&gt;"",IFERROR(VLOOKUP(AG20,source_salaires!$B$10:$AK$405,source_salaires!$P$9,FALSE),""),"")</f>
        <v/>
      </c>
      <c r="Q20" s="254" t="str">
        <f>IF(AH20&lt;&gt;"",IFERROR(VLOOKUP(AG20,source_salaires!$B$10:$AK$405,source_salaires!$Q$9,FALSE),""),"")</f>
        <v/>
      </c>
      <c r="R20" s="255" t="str">
        <f>IF(AH20&lt;&gt;"",IFERROR(VLOOKUP(AG20,source_salaires!$B$10:$AK$405,source_salaires!$R$9,FALSE),""),"")</f>
        <v/>
      </c>
      <c r="S20" s="253" t="str">
        <f>IF(AH20&lt;&gt;"",IFERROR(VLOOKUP(AG20,source_salaires!$B$10:$AK$405,source_salaires!$S$9,FALSE),""),"")</f>
        <v/>
      </c>
      <c r="T20" s="256" t="str">
        <f>IF(AH20&lt;&gt;"",IFERROR(VLOOKUP(AG20,source_salaires!$B$10:$AK$405,source_salaires!$T$9,FALSE),""),"")</f>
        <v/>
      </c>
      <c r="U20" s="256">
        <f>IFERROR(IF(AH20&lt;&gt;"",VLOOKUP(AG20,source_salaires!$B$10:$AK$405,source_salaires!$U$9,FALSE),"")+IF(AH20&lt;&gt;"",IFERROR(VLOOKUP(AG20,source_salaires!$B$10:$AK$405,source_salaires!$V$9,FALSE),""),"")+IF(AH20&lt;&gt;"",IFERROR(VLOOKUP(AG20,source_salaires!$B$10:$AK$405,source_salaires!$W$9,FALSE),""),""),0)</f>
        <v>0</v>
      </c>
      <c r="V20" s="256" t="str">
        <f>IF(AH20&lt;&gt;"",IFERROR(VLOOKUP(AG20,source_salaires!$B$10:$AK$405,source_salaires!$X$9,FALSE),""),"")</f>
        <v/>
      </c>
      <c r="W20" s="256" t="str">
        <f>+IF(AH20&lt;&gt;"",IFERROR(VLOOKUP(AG20,source_salaires!$B$10:$AK$405,source_salaires!$Y$9,FALSE),""),"")</f>
        <v/>
      </c>
      <c r="X20" s="256" t="str">
        <f>IF(AH20&lt;&gt;"",IFERROR(VLOOKUP(AG20,source_salaires!$B$10:$AK$405,source_salaires!$Z$9,FALSE),""),"")</f>
        <v/>
      </c>
      <c r="Y20" s="256">
        <f t="shared" si="0"/>
        <v>0</v>
      </c>
      <c r="Z20" s="256" t="str">
        <f>+IF(AH20&lt;&gt;"",IFERROR(VLOOKUP(AG20,source_salaires!$B$10:$AK$405,source_salaires!$AB$9,FALSE),""),"")</f>
        <v/>
      </c>
      <c r="AA20" s="256" t="str">
        <f>IF(AH20&lt;&gt;"",IFERROR(VLOOKUP(AG20,source_salaires!$B$10:$AK$405,source_salaires!$AC$9,FALSE),""),"")</f>
        <v/>
      </c>
      <c r="AB20" s="256" t="str">
        <f>+IF(AH20&lt;&gt;"",IFERROR(VLOOKUP(AG20,source_salaires!$B$10:$AK$405,source_salaires!$AC$9,FALSE),""),"")</f>
        <v/>
      </c>
      <c r="AC20" s="256" t="str">
        <f>IF(AH20&lt;&gt;"",IFERROR(VLOOKUP(AG20,source_salaires!$B$10:$AK$405,source_salaires!$AE$9,FALSE),""),"")</f>
        <v/>
      </c>
      <c r="AD20" s="256">
        <f t="shared" si="1"/>
        <v>0</v>
      </c>
      <c r="AE20" s="256" t="str">
        <f>IF(AH20&lt;&gt;"",IFERROR(VLOOKUP(AG20,source_salaires!$B$10:$AK$405,source_salaires!$AK$9,FALSE),""),"")</f>
        <v/>
      </c>
      <c r="AG20" s="420" t="str">
        <f t="shared" si="2"/>
        <v/>
      </c>
      <c r="AH20" s="247"/>
    </row>
    <row r="21" spans="1:34" s="88" customFormat="1" ht="25" customHeight="1" x14ac:dyDescent="0.15">
      <c r="A21" s="398">
        <f t="shared" si="3"/>
        <v>21</v>
      </c>
      <c r="B21" s="245"/>
      <c r="C21" s="643" t="str">
        <f>IF(AH21&lt;&gt;"",IFERROR(VLOOKUP(AG21,source_salaires!$B$10:$AK$405,source_salaires!$E$9,FALSE),""),"")&amp;" "&amp;IF(AH21&lt;&gt;"",IFERROR(VLOOKUP(AG21,source_salaires!$B$10:$AK$405,source_salaires!$F$9,FALSE),""),"")</f>
        <v xml:space="preserve"> </v>
      </c>
      <c r="D21" s="644"/>
      <c r="E21" s="644"/>
      <c r="F21" s="644"/>
      <c r="G21" s="644"/>
      <c r="H21" s="645"/>
      <c r="I21" s="248" t="str">
        <f>IF(AH21&lt;&gt;"",IFERROR(VLOOKUP(AG21,source_salaires!$B$10:$AK$405,source_salaires!$H$9,FALSE),""),"")</f>
        <v/>
      </c>
      <c r="J21" s="249" t="str">
        <f>IF(AH21&lt;&gt;"",IFERROR(VLOOKUP(AG21,source_salaires!$B$10:$AK$405,source_salaires!$I$9,FALSE),""),"")</f>
        <v/>
      </c>
      <c r="K21" s="250" t="str">
        <f>IF(AH21&lt;&gt;"",IFERROR(VLOOKUP(AG21,source_salaires!$B$10:$AK$405,source_salaires!$J$9,FALSE),""),"")</f>
        <v/>
      </c>
      <c r="L21" s="251" t="str">
        <f>IF(AH21&lt;&gt;"",IFERROR(VLOOKUP(AG21,source_salaires!$B$10:$AK$405,source_salaires!$K$9,FALSE),""),"")</f>
        <v/>
      </c>
      <c r="M21" s="252" t="str">
        <f>IF(AH21&lt;&gt;"",IFERROR(VLOOKUP(AG21,source_salaires!$B$10:$AK$405,source_salaires!$L$9,FALSE),""),"")</f>
        <v/>
      </c>
      <c r="N21" s="252" t="str">
        <f>IF(AH21&lt;&gt;"",IFERROR(VLOOKUP(AG21,source_salaires!$B$10:$AK$405,source_salaires!$M$9,FALSE),""),"")</f>
        <v/>
      </c>
      <c r="O21" s="252" t="str">
        <f>IF(AH21&lt;&gt;"",IFERROR(VLOOKUP(AG21,source_salaires!$B$10:$AK$405,source_salaires!$O$9,FALSE),""),"")</f>
        <v/>
      </c>
      <c r="P21" s="253" t="str">
        <f>IF(AH21&lt;&gt;"",IFERROR(VLOOKUP(AG21,source_salaires!$B$10:$AK$405,source_salaires!$P$9,FALSE),""),"")</f>
        <v/>
      </c>
      <c r="Q21" s="254" t="str">
        <f>IF(AH21&lt;&gt;"",IFERROR(VLOOKUP(AG21,source_salaires!$B$10:$AK$405,source_salaires!$Q$9,FALSE),""),"")</f>
        <v/>
      </c>
      <c r="R21" s="255" t="str">
        <f>IF(AH21&lt;&gt;"",IFERROR(VLOOKUP(AG21,source_salaires!$B$10:$AK$405,source_salaires!$R$9,FALSE),""),"")</f>
        <v/>
      </c>
      <c r="S21" s="253" t="str">
        <f>IF(AH21&lt;&gt;"",IFERROR(VLOOKUP(AG21,source_salaires!$B$10:$AK$405,source_salaires!$S$9,FALSE),""),"")</f>
        <v/>
      </c>
      <c r="T21" s="256" t="str">
        <f>IF(AH21&lt;&gt;"",IFERROR(VLOOKUP(AG21,source_salaires!$B$10:$AK$405,source_salaires!$T$9,FALSE),""),"")</f>
        <v/>
      </c>
      <c r="U21" s="256">
        <f>IFERROR(IF(AH21&lt;&gt;"",VLOOKUP(AG21,source_salaires!$B$10:$AK$405,source_salaires!$U$9,FALSE),"")+IF(AH21&lt;&gt;"",IFERROR(VLOOKUP(AG21,source_salaires!$B$10:$AK$405,source_salaires!$V$9,FALSE),""),"")+IF(AH21&lt;&gt;"",IFERROR(VLOOKUP(AG21,source_salaires!$B$10:$AK$405,source_salaires!$W$9,FALSE),""),""),0)</f>
        <v>0</v>
      </c>
      <c r="V21" s="256" t="str">
        <f>IF(AH21&lt;&gt;"",IFERROR(VLOOKUP(AG21,source_salaires!$B$10:$AK$405,source_salaires!$X$9,FALSE),""),"")</f>
        <v/>
      </c>
      <c r="W21" s="256" t="str">
        <f>+IF(AH21&lt;&gt;"",IFERROR(VLOOKUP(AG21,source_salaires!$B$10:$AK$405,source_salaires!$Y$9,FALSE),""),"")</f>
        <v/>
      </c>
      <c r="X21" s="256" t="str">
        <f>IF(AH21&lt;&gt;"",IFERROR(VLOOKUP(AG21,source_salaires!$B$10:$AK$405,source_salaires!$Z$9,FALSE),""),"")</f>
        <v/>
      </c>
      <c r="Y21" s="256">
        <f t="shared" si="0"/>
        <v>0</v>
      </c>
      <c r="Z21" s="256" t="str">
        <f>+IF(AH21&lt;&gt;"",IFERROR(VLOOKUP(AG21,source_salaires!$B$10:$AK$405,source_salaires!$AB$9,FALSE),""),"")</f>
        <v/>
      </c>
      <c r="AA21" s="256" t="str">
        <f>IF(AH21&lt;&gt;"",IFERROR(VLOOKUP(AG21,source_salaires!$B$10:$AK$405,source_salaires!$AC$9,FALSE),""),"")</f>
        <v/>
      </c>
      <c r="AB21" s="256" t="str">
        <f>+IF(AH21&lt;&gt;"",IFERROR(VLOOKUP(AG21,source_salaires!$B$10:$AK$405,source_salaires!$AC$9,FALSE),""),"")</f>
        <v/>
      </c>
      <c r="AC21" s="256" t="str">
        <f>IF(AH21&lt;&gt;"",IFERROR(VLOOKUP(AG21,source_salaires!$B$10:$AK$405,source_salaires!$AE$9,FALSE),""),"")</f>
        <v/>
      </c>
      <c r="AD21" s="256">
        <f t="shared" si="1"/>
        <v>0</v>
      </c>
      <c r="AE21" s="256" t="str">
        <f>IF(AH21&lt;&gt;"",IFERROR(VLOOKUP(AG21,source_salaires!$B$10:$AK$405,source_salaires!$AK$9,FALSE),""),"")</f>
        <v/>
      </c>
      <c r="AG21" s="420" t="str">
        <f t="shared" si="2"/>
        <v/>
      </c>
      <c r="AH21" s="247"/>
    </row>
    <row r="22" spans="1:34" s="88" customFormat="1" ht="25" customHeight="1" x14ac:dyDescent="0.15">
      <c r="A22" s="398">
        <f t="shared" si="3"/>
        <v>22</v>
      </c>
      <c r="B22" s="245"/>
      <c r="C22" s="643" t="str">
        <f>IF(AH22&lt;&gt;"",IFERROR(VLOOKUP(AG22,source_salaires!$B$10:$AK$405,source_salaires!$E$9,FALSE),""),"")&amp;" "&amp;IF(AH22&lt;&gt;"",IFERROR(VLOOKUP(AG22,source_salaires!$B$10:$AK$405,source_salaires!$F$9,FALSE),""),"")</f>
        <v xml:space="preserve"> </v>
      </c>
      <c r="D22" s="644"/>
      <c r="E22" s="644"/>
      <c r="F22" s="644"/>
      <c r="G22" s="644"/>
      <c r="H22" s="645"/>
      <c r="I22" s="248" t="str">
        <f>IF(AH22&lt;&gt;"",IFERROR(VLOOKUP(AG22,source_salaires!$B$10:$AK$405,source_salaires!$H$9,FALSE),""),"")</f>
        <v/>
      </c>
      <c r="J22" s="249" t="str">
        <f>IF(AH22&lt;&gt;"",IFERROR(VLOOKUP(AG22,source_salaires!$B$10:$AK$405,source_salaires!$I$9,FALSE),""),"")</f>
        <v/>
      </c>
      <c r="K22" s="250" t="str">
        <f>IF(AH22&lt;&gt;"",IFERROR(VLOOKUP(AG22,source_salaires!$B$10:$AK$405,source_salaires!$J$9,FALSE),""),"")</f>
        <v/>
      </c>
      <c r="L22" s="251" t="str">
        <f>IF(AH22&lt;&gt;"",IFERROR(VLOOKUP(AG22,source_salaires!$B$10:$AK$405,source_salaires!$K$9,FALSE),""),"")</f>
        <v/>
      </c>
      <c r="M22" s="252" t="str">
        <f>IF(AH22&lt;&gt;"",IFERROR(VLOOKUP(AG22,source_salaires!$B$10:$AK$405,source_salaires!$L$9,FALSE),""),"")</f>
        <v/>
      </c>
      <c r="N22" s="252" t="str">
        <f>IF(AH22&lt;&gt;"",IFERROR(VLOOKUP(AG22,source_salaires!$B$10:$AK$405,source_salaires!$M$9,FALSE),""),"")</f>
        <v/>
      </c>
      <c r="O22" s="252" t="str">
        <f>IF(AH22&lt;&gt;"",IFERROR(VLOOKUP(AG22,source_salaires!$B$10:$AK$405,source_salaires!$O$9,FALSE),""),"")</f>
        <v/>
      </c>
      <c r="P22" s="253" t="str">
        <f>IF(AH22&lt;&gt;"",IFERROR(VLOOKUP(AG22,source_salaires!$B$10:$AK$405,source_salaires!$P$9,FALSE),""),"")</f>
        <v/>
      </c>
      <c r="Q22" s="254" t="str">
        <f>IF(AH22&lt;&gt;"",IFERROR(VLOOKUP(AG22,source_salaires!$B$10:$AK$405,source_salaires!$Q$9,FALSE),""),"")</f>
        <v/>
      </c>
      <c r="R22" s="255" t="str">
        <f>IF(AH22&lt;&gt;"",IFERROR(VLOOKUP(AG22,source_salaires!$B$10:$AK$405,source_salaires!$R$9,FALSE),""),"")</f>
        <v/>
      </c>
      <c r="S22" s="253" t="str">
        <f>IF(AH22&lt;&gt;"",IFERROR(VLOOKUP(AG22,source_salaires!$B$10:$AK$405,source_salaires!$S$9,FALSE),""),"")</f>
        <v/>
      </c>
      <c r="T22" s="256" t="str">
        <f>IF(AH22&lt;&gt;"",IFERROR(VLOOKUP(AG22,source_salaires!$B$10:$AK$405,source_salaires!$T$9,FALSE),""),"")</f>
        <v/>
      </c>
      <c r="U22" s="256">
        <f>IFERROR(IF(AH22&lt;&gt;"",VLOOKUP(AG22,source_salaires!$B$10:$AK$405,source_salaires!$U$9,FALSE),"")+IF(AH22&lt;&gt;"",IFERROR(VLOOKUP(AG22,source_salaires!$B$10:$AK$405,source_salaires!$V$9,FALSE),""),"")+IF(AH22&lt;&gt;"",IFERROR(VLOOKUP(AG22,source_salaires!$B$10:$AK$405,source_salaires!$W$9,FALSE),""),""),0)</f>
        <v>0</v>
      </c>
      <c r="V22" s="256" t="str">
        <f>IF(AH22&lt;&gt;"",IFERROR(VLOOKUP(AG22,source_salaires!$B$10:$AK$405,source_salaires!$X$9,FALSE),""),"")</f>
        <v/>
      </c>
      <c r="W22" s="256" t="str">
        <f>+IF(AH22&lt;&gt;"",IFERROR(VLOOKUP(AG22,source_salaires!$B$10:$AK$405,source_salaires!$Y$9,FALSE),""),"")</f>
        <v/>
      </c>
      <c r="X22" s="256" t="str">
        <f>IF(AH22&lt;&gt;"",IFERROR(VLOOKUP(AG22,source_salaires!$B$10:$AK$405,source_salaires!$Z$9,FALSE),""),"")</f>
        <v/>
      </c>
      <c r="Y22" s="256">
        <f t="shared" si="0"/>
        <v>0</v>
      </c>
      <c r="Z22" s="256" t="str">
        <f>+IF(AH22&lt;&gt;"",IFERROR(VLOOKUP(AG22,source_salaires!$B$10:$AK$405,source_salaires!$AB$9,FALSE),""),"")</f>
        <v/>
      </c>
      <c r="AA22" s="256" t="str">
        <f>IF(AH22&lt;&gt;"",IFERROR(VLOOKUP(AG22,source_salaires!$B$10:$AK$405,source_salaires!$AC$9,FALSE),""),"")</f>
        <v/>
      </c>
      <c r="AB22" s="256" t="str">
        <f>+IF(AH22&lt;&gt;"",IFERROR(VLOOKUP(AG22,source_salaires!$B$10:$AK$405,source_salaires!$AC$9,FALSE),""),"")</f>
        <v/>
      </c>
      <c r="AC22" s="256" t="str">
        <f>IF(AH22&lt;&gt;"",IFERROR(VLOOKUP(AG22,source_salaires!$B$10:$AK$405,source_salaires!$AE$9,FALSE),""),"")</f>
        <v/>
      </c>
      <c r="AD22" s="256">
        <f t="shared" si="1"/>
        <v>0</v>
      </c>
      <c r="AE22" s="256" t="str">
        <f>IF(AH22&lt;&gt;"",IFERROR(VLOOKUP(AG22,source_salaires!$B$10:$AK$405,source_salaires!$AK$9,FALSE),""),"")</f>
        <v/>
      </c>
      <c r="AG22" s="420" t="str">
        <f t="shared" si="2"/>
        <v/>
      </c>
      <c r="AH22" s="247"/>
    </row>
    <row r="23" spans="1:34" s="88" customFormat="1" ht="25" customHeight="1" x14ac:dyDescent="0.15">
      <c r="A23" s="398">
        <f t="shared" si="3"/>
        <v>23</v>
      </c>
      <c r="B23" s="245"/>
      <c r="C23" s="643" t="str">
        <f>IF(AH23&lt;&gt;"",IFERROR(VLOOKUP(AG23,source_salaires!$B$10:$AK$405,source_salaires!$E$9,FALSE),""),"")&amp;" "&amp;IF(AH23&lt;&gt;"",IFERROR(VLOOKUP(AG23,source_salaires!$B$10:$AK$405,source_salaires!$F$9,FALSE),""),"")</f>
        <v xml:space="preserve"> </v>
      </c>
      <c r="D23" s="644"/>
      <c r="E23" s="644"/>
      <c r="F23" s="644"/>
      <c r="G23" s="644"/>
      <c r="H23" s="645"/>
      <c r="I23" s="248" t="str">
        <f>IF(AH23&lt;&gt;"",IFERROR(VLOOKUP(AG23,source_salaires!$B$10:$AK$405,source_salaires!$H$9,FALSE),""),"")</f>
        <v/>
      </c>
      <c r="J23" s="249" t="str">
        <f>IF(AH23&lt;&gt;"",IFERROR(VLOOKUP(AG23,source_salaires!$B$10:$AK$405,source_salaires!$I$9,FALSE),""),"")</f>
        <v/>
      </c>
      <c r="K23" s="250" t="str">
        <f>IF(AH23&lt;&gt;"",IFERROR(VLOOKUP(AG23,source_salaires!$B$10:$AK$405,source_salaires!$J$9,FALSE),""),"")</f>
        <v/>
      </c>
      <c r="L23" s="251" t="str">
        <f>IF(AH23&lt;&gt;"",IFERROR(VLOOKUP(AG23,source_salaires!$B$10:$AK$405,source_salaires!$K$9,FALSE),""),"")</f>
        <v/>
      </c>
      <c r="M23" s="252" t="str">
        <f>IF(AH23&lt;&gt;"",IFERROR(VLOOKUP(AG23,source_salaires!$B$10:$AK$405,source_salaires!$L$9,FALSE),""),"")</f>
        <v/>
      </c>
      <c r="N23" s="252" t="str">
        <f>IF(AH23&lt;&gt;"",IFERROR(VLOOKUP(AG23,source_salaires!$B$10:$AK$405,source_salaires!$M$9,FALSE),""),"")</f>
        <v/>
      </c>
      <c r="O23" s="252" t="str">
        <f>IF(AH23&lt;&gt;"",IFERROR(VLOOKUP(AG23,source_salaires!$B$10:$AK$405,source_salaires!$O$9,FALSE),""),"")</f>
        <v/>
      </c>
      <c r="P23" s="253" t="str">
        <f>IF(AH23&lt;&gt;"",IFERROR(VLOOKUP(AG23,source_salaires!$B$10:$AK$405,source_salaires!$P$9,FALSE),""),"")</f>
        <v/>
      </c>
      <c r="Q23" s="254" t="str">
        <f>IF(AH23&lt;&gt;"",IFERROR(VLOOKUP(AG23,source_salaires!$B$10:$AK$405,source_salaires!$Q$9,FALSE),""),"")</f>
        <v/>
      </c>
      <c r="R23" s="255" t="str">
        <f>IF(AH23&lt;&gt;"",IFERROR(VLOOKUP(AG23,source_salaires!$B$10:$AK$405,source_salaires!$R$9,FALSE),""),"")</f>
        <v/>
      </c>
      <c r="S23" s="253" t="str">
        <f>IF(AH23&lt;&gt;"",IFERROR(VLOOKUP(AG23,source_salaires!$B$10:$AK$405,source_salaires!$S$9,FALSE),""),"")</f>
        <v/>
      </c>
      <c r="T23" s="256" t="str">
        <f>IF(AH23&lt;&gt;"",IFERROR(VLOOKUP(AG23,source_salaires!$B$10:$AK$405,source_salaires!$T$9,FALSE),""),"")</f>
        <v/>
      </c>
      <c r="U23" s="256">
        <f>IFERROR(IF(AH23&lt;&gt;"",VLOOKUP(AG23,source_salaires!$B$10:$AK$405,source_salaires!$U$9,FALSE),"")+IF(AH23&lt;&gt;"",IFERROR(VLOOKUP(AG23,source_salaires!$B$10:$AK$405,source_salaires!$V$9,FALSE),""),"")+IF(AH23&lt;&gt;"",IFERROR(VLOOKUP(AG23,source_salaires!$B$10:$AK$405,source_salaires!$W$9,FALSE),""),""),0)</f>
        <v>0</v>
      </c>
      <c r="V23" s="256" t="str">
        <f>IF(AH23&lt;&gt;"",IFERROR(VLOOKUP(AG23,source_salaires!$B$10:$AK$405,source_salaires!$X$9,FALSE),""),"")</f>
        <v/>
      </c>
      <c r="W23" s="256" t="str">
        <f>+IF(AH23&lt;&gt;"",IFERROR(VLOOKUP(AG23,source_salaires!$B$10:$AK$405,source_salaires!$Y$9,FALSE),""),"")</f>
        <v/>
      </c>
      <c r="X23" s="256" t="str">
        <f>IF(AH23&lt;&gt;"",IFERROR(VLOOKUP(AG23,source_salaires!$B$10:$AK$405,source_salaires!$Z$9,FALSE),""),"")</f>
        <v/>
      </c>
      <c r="Y23" s="256">
        <f t="shared" si="0"/>
        <v>0</v>
      </c>
      <c r="Z23" s="256" t="str">
        <f>+IF(AH23&lt;&gt;"",IFERROR(VLOOKUP(AG23,source_salaires!$B$10:$AK$405,source_salaires!$AB$9,FALSE),""),"")</f>
        <v/>
      </c>
      <c r="AA23" s="256" t="str">
        <f>IF(AH23&lt;&gt;"",IFERROR(VLOOKUP(AG23,source_salaires!$B$10:$AK$405,source_salaires!$AC$9,FALSE),""),"")</f>
        <v/>
      </c>
      <c r="AB23" s="256" t="str">
        <f>+IF(AH23&lt;&gt;"",IFERROR(VLOOKUP(AG23,source_salaires!$B$10:$AK$405,source_salaires!$AC$9,FALSE),""),"")</f>
        <v/>
      </c>
      <c r="AC23" s="256" t="str">
        <f>IF(AH23&lt;&gt;"",IFERROR(VLOOKUP(AG23,source_salaires!$B$10:$AK$405,source_salaires!$AE$9,FALSE),""),"")</f>
        <v/>
      </c>
      <c r="AD23" s="256">
        <f t="shared" si="1"/>
        <v>0</v>
      </c>
      <c r="AE23" s="256" t="str">
        <f>IF(AH23&lt;&gt;"",IFERROR(VLOOKUP(AG23,source_salaires!$B$10:$AK$405,source_salaires!$AK$9,FALSE),""),"")</f>
        <v/>
      </c>
      <c r="AG23" s="420" t="str">
        <f t="shared" si="2"/>
        <v/>
      </c>
      <c r="AH23" s="247"/>
    </row>
    <row r="24" spans="1:34" s="88" customFormat="1" ht="25" customHeight="1" x14ac:dyDescent="0.15">
      <c r="A24" s="398">
        <f t="shared" si="3"/>
        <v>24</v>
      </c>
      <c r="B24" s="245"/>
      <c r="C24" s="643" t="str">
        <f>IF(AH24&lt;&gt;"",IFERROR(VLOOKUP(AG24,source_salaires!$B$10:$AK$405,source_salaires!$E$9,FALSE),""),"")&amp;" "&amp;IF(AH24&lt;&gt;"",IFERROR(VLOOKUP(AG24,source_salaires!$B$10:$AK$405,source_salaires!$F$9,FALSE),""),"")</f>
        <v xml:space="preserve"> </v>
      </c>
      <c r="D24" s="644"/>
      <c r="E24" s="644"/>
      <c r="F24" s="644"/>
      <c r="G24" s="644"/>
      <c r="H24" s="645"/>
      <c r="I24" s="248" t="str">
        <f>IF(AH24&lt;&gt;"",IFERROR(VLOOKUP(AG24,source_salaires!$B$10:$AK$405,source_salaires!$H$9,FALSE),""),"")</f>
        <v/>
      </c>
      <c r="J24" s="249" t="str">
        <f>IF(AH24&lt;&gt;"",IFERROR(VLOOKUP(AG24,source_salaires!$B$10:$AK$405,source_salaires!$I$9,FALSE),""),"")</f>
        <v/>
      </c>
      <c r="K24" s="250" t="str">
        <f>IF(AH24&lt;&gt;"",IFERROR(VLOOKUP(AG24,source_salaires!$B$10:$AK$405,source_salaires!$J$9,FALSE),""),"")</f>
        <v/>
      </c>
      <c r="L24" s="251" t="str">
        <f>IF(AH24&lt;&gt;"",IFERROR(VLOOKUP(AG24,source_salaires!$B$10:$AK$405,source_salaires!$K$9,FALSE),""),"")</f>
        <v/>
      </c>
      <c r="M24" s="252" t="str">
        <f>IF(AH24&lt;&gt;"",IFERROR(VLOOKUP(AG24,source_salaires!$B$10:$AK$405,source_salaires!$L$9,FALSE),""),"")</f>
        <v/>
      </c>
      <c r="N24" s="252" t="str">
        <f>IF(AH24&lt;&gt;"",IFERROR(VLOOKUP(AG24,source_salaires!$B$10:$AK$405,source_salaires!$M$9,FALSE),""),"")</f>
        <v/>
      </c>
      <c r="O24" s="252" t="str">
        <f>IF(AH24&lt;&gt;"",IFERROR(VLOOKUP(AG24,source_salaires!$B$10:$AK$405,source_salaires!$O$9,FALSE),""),"")</f>
        <v/>
      </c>
      <c r="P24" s="253" t="str">
        <f>IF(AH24&lt;&gt;"",IFERROR(VLOOKUP(AG24,source_salaires!$B$10:$AK$405,source_salaires!$P$9,FALSE),""),"")</f>
        <v/>
      </c>
      <c r="Q24" s="254" t="str">
        <f>IF(AH24&lt;&gt;"",IFERROR(VLOOKUP(AG24,source_salaires!$B$10:$AK$405,source_salaires!$Q$9,FALSE),""),"")</f>
        <v/>
      </c>
      <c r="R24" s="255" t="str">
        <f>IF(AH24&lt;&gt;"",IFERROR(VLOOKUP(AG24,source_salaires!$B$10:$AK$405,source_salaires!$R$9,FALSE),""),"")</f>
        <v/>
      </c>
      <c r="S24" s="253" t="str">
        <f>IF(AH24&lt;&gt;"",IFERROR(VLOOKUP(AG24,source_salaires!$B$10:$AK$405,source_salaires!$S$9,FALSE),""),"")</f>
        <v/>
      </c>
      <c r="T24" s="256" t="str">
        <f>IF(AH24&lt;&gt;"",IFERROR(VLOOKUP(AG24,source_salaires!$B$10:$AK$405,source_salaires!$T$9,FALSE),""),"")</f>
        <v/>
      </c>
      <c r="U24" s="256">
        <f>IFERROR(IF(AH24&lt;&gt;"",VLOOKUP(AG24,source_salaires!$B$10:$AK$405,source_salaires!$U$9,FALSE),"")+IF(AH24&lt;&gt;"",IFERROR(VLOOKUP(AG24,source_salaires!$B$10:$AK$405,source_salaires!$V$9,FALSE),""),"")+IF(AH24&lt;&gt;"",IFERROR(VLOOKUP(AG24,source_salaires!$B$10:$AK$405,source_salaires!$W$9,FALSE),""),""),0)</f>
        <v>0</v>
      </c>
      <c r="V24" s="256" t="str">
        <f>IF(AH24&lt;&gt;"",IFERROR(VLOOKUP(AG24,source_salaires!$B$10:$AK$405,source_salaires!$X$9,FALSE),""),"")</f>
        <v/>
      </c>
      <c r="W24" s="256" t="str">
        <f>+IF(AH24&lt;&gt;"",IFERROR(VLOOKUP(AG24,source_salaires!$B$10:$AK$405,source_salaires!$Y$9,FALSE),""),"")</f>
        <v/>
      </c>
      <c r="X24" s="256" t="str">
        <f>IF(AH24&lt;&gt;"",IFERROR(VLOOKUP(AG24,source_salaires!$B$10:$AK$405,source_salaires!$Z$9,FALSE),""),"")</f>
        <v/>
      </c>
      <c r="Y24" s="256">
        <f t="shared" si="0"/>
        <v>0</v>
      </c>
      <c r="Z24" s="256" t="str">
        <f>+IF(AH24&lt;&gt;"",IFERROR(VLOOKUP(AG24,source_salaires!$B$10:$AK$405,source_salaires!$AB$9,FALSE),""),"")</f>
        <v/>
      </c>
      <c r="AA24" s="256" t="str">
        <f>IF(AH24&lt;&gt;"",IFERROR(VLOOKUP(AG24,source_salaires!$B$10:$AK$405,source_salaires!$AC$9,FALSE),""),"")</f>
        <v/>
      </c>
      <c r="AB24" s="256" t="str">
        <f>+IF(AH24&lt;&gt;"",IFERROR(VLOOKUP(AG24,source_salaires!$B$10:$AK$405,source_salaires!$AC$9,FALSE),""),"")</f>
        <v/>
      </c>
      <c r="AC24" s="256" t="str">
        <f>IF(AH24&lt;&gt;"",IFERROR(VLOOKUP(AG24,source_salaires!$B$10:$AK$405,source_salaires!$AE$9,FALSE),""),"")</f>
        <v/>
      </c>
      <c r="AD24" s="256">
        <f t="shared" si="1"/>
        <v>0</v>
      </c>
      <c r="AE24" s="256" t="str">
        <f>IF(AH24&lt;&gt;"",IFERROR(VLOOKUP(AG24,source_salaires!$B$10:$AK$405,source_salaires!$AK$9,FALSE),""),"")</f>
        <v/>
      </c>
      <c r="AG24" s="420" t="str">
        <f t="shared" si="2"/>
        <v/>
      </c>
      <c r="AH24" s="247"/>
    </row>
    <row r="25" spans="1:34" s="88" customFormat="1" ht="25" customHeight="1" x14ac:dyDescent="0.15">
      <c r="A25" s="398">
        <f t="shared" si="3"/>
        <v>25</v>
      </c>
      <c r="B25" s="245"/>
      <c r="C25" s="643" t="str">
        <f>IF(AH25&lt;&gt;"",IFERROR(VLOOKUP(AG25,source_salaires!$B$10:$AK$405,source_salaires!$E$9,FALSE),""),"")&amp;" "&amp;IF(AH25&lt;&gt;"",IFERROR(VLOOKUP(AG25,source_salaires!$B$10:$AK$405,source_salaires!$F$9,FALSE),""),"")</f>
        <v xml:space="preserve"> </v>
      </c>
      <c r="D25" s="644"/>
      <c r="E25" s="644"/>
      <c r="F25" s="644"/>
      <c r="G25" s="644"/>
      <c r="H25" s="645"/>
      <c r="I25" s="248" t="str">
        <f>IF(AH25&lt;&gt;"",IFERROR(VLOOKUP(AG25,source_salaires!$B$10:$AK$405,source_salaires!$H$9,FALSE),""),"")</f>
        <v/>
      </c>
      <c r="J25" s="249" t="str">
        <f>IF(AH25&lt;&gt;"",IFERROR(VLOOKUP(AG25,source_salaires!$B$10:$AK$405,source_salaires!$I$9,FALSE),""),"")</f>
        <v/>
      </c>
      <c r="K25" s="250" t="str">
        <f>IF(AH25&lt;&gt;"",IFERROR(VLOOKUP(AG25,source_salaires!$B$10:$AK$405,source_salaires!$J$9,FALSE),""),"")</f>
        <v/>
      </c>
      <c r="L25" s="251" t="str">
        <f>IF(AH25&lt;&gt;"",IFERROR(VLOOKUP(AG25,source_salaires!$B$10:$AK$405,source_salaires!$K$9,FALSE),""),"")</f>
        <v/>
      </c>
      <c r="M25" s="252" t="str">
        <f>IF(AH25&lt;&gt;"",IFERROR(VLOOKUP(AG25,source_salaires!$B$10:$AK$405,source_salaires!$L$9,FALSE),""),"")</f>
        <v/>
      </c>
      <c r="N25" s="252" t="str">
        <f>IF(AH25&lt;&gt;"",IFERROR(VLOOKUP(AG25,source_salaires!$B$10:$AK$405,source_salaires!$M$9,FALSE),""),"")</f>
        <v/>
      </c>
      <c r="O25" s="252" t="str">
        <f>IF(AH25&lt;&gt;"",IFERROR(VLOOKUP(AG25,source_salaires!$B$10:$AK$405,source_salaires!$O$9,FALSE),""),"")</f>
        <v/>
      </c>
      <c r="P25" s="253" t="str">
        <f>IF(AH25&lt;&gt;"",IFERROR(VLOOKUP(AG25,source_salaires!$B$10:$AK$405,source_salaires!$P$9,FALSE),""),"")</f>
        <v/>
      </c>
      <c r="Q25" s="254" t="str">
        <f>IF(AH25&lt;&gt;"",IFERROR(VLOOKUP(AG25,source_salaires!$B$10:$AK$405,source_salaires!$Q$9,FALSE),""),"")</f>
        <v/>
      </c>
      <c r="R25" s="255" t="str">
        <f>IF(AH25&lt;&gt;"",IFERROR(VLOOKUP(AG25,source_salaires!$B$10:$AK$405,source_salaires!$R$9,FALSE),""),"")</f>
        <v/>
      </c>
      <c r="S25" s="253" t="str">
        <f>IF(AH25&lt;&gt;"",IFERROR(VLOOKUP(AG25,source_salaires!$B$10:$AK$405,source_salaires!$S$9,FALSE),""),"")</f>
        <v/>
      </c>
      <c r="T25" s="256" t="str">
        <f>IF(AH25&lt;&gt;"",IFERROR(VLOOKUP(AG25,source_salaires!$B$10:$AK$405,source_salaires!$T$9,FALSE),""),"")</f>
        <v/>
      </c>
      <c r="U25" s="256">
        <f>IFERROR(IF(AH25&lt;&gt;"",VLOOKUP(AG25,source_salaires!$B$10:$AK$405,source_salaires!$U$9,FALSE),"")+IF(AH25&lt;&gt;"",IFERROR(VLOOKUP(AG25,source_salaires!$B$10:$AK$405,source_salaires!$V$9,FALSE),""),"")+IF(AH25&lt;&gt;"",IFERROR(VLOOKUP(AG25,source_salaires!$B$10:$AK$405,source_salaires!$W$9,FALSE),""),""),0)</f>
        <v>0</v>
      </c>
      <c r="V25" s="256" t="str">
        <f>IF(AH25&lt;&gt;"",IFERROR(VLOOKUP(AG25,source_salaires!$B$10:$AK$405,source_salaires!$X$9,FALSE),""),"")</f>
        <v/>
      </c>
      <c r="W25" s="256" t="str">
        <f>+IF(AH25&lt;&gt;"",IFERROR(VLOOKUP(AG25,source_salaires!$B$10:$AK$405,source_salaires!$Y$9,FALSE),""),"")</f>
        <v/>
      </c>
      <c r="X25" s="256" t="str">
        <f>IF(AH25&lt;&gt;"",IFERROR(VLOOKUP(AG25,source_salaires!$B$10:$AK$405,source_salaires!$Z$9,FALSE),""),"")</f>
        <v/>
      </c>
      <c r="Y25" s="256">
        <f t="shared" si="0"/>
        <v>0</v>
      </c>
      <c r="Z25" s="256" t="str">
        <f>+IF(AH25&lt;&gt;"",IFERROR(VLOOKUP(AG25,source_salaires!$B$10:$AK$405,source_salaires!$AB$9,FALSE),""),"")</f>
        <v/>
      </c>
      <c r="AA25" s="256" t="str">
        <f>IF(AH25&lt;&gt;"",IFERROR(VLOOKUP(AG25,source_salaires!$B$10:$AK$405,source_salaires!$AC$9,FALSE),""),"")</f>
        <v/>
      </c>
      <c r="AB25" s="256" t="str">
        <f>+IF(AH25&lt;&gt;"",IFERROR(VLOOKUP(AG25,source_salaires!$B$10:$AK$405,source_salaires!$AC$9,FALSE),""),"")</f>
        <v/>
      </c>
      <c r="AC25" s="256" t="str">
        <f>IF(AH25&lt;&gt;"",IFERROR(VLOOKUP(AG25,source_salaires!$B$10:$AK$405,source_salaires!$AE$9,FALSE),""),"")</f>
        <v/>
      </c>
      <c r="AD25" s="256">
        <f t="shared" si="1"/>
        <v>0</v>
      </c>
      <c r="AE25" s="256" t="str">
        <f>IF(AH25&lt;&gt;"",IFERROR(VLOOKUP(AG25,source_salaires!$B$10:$AK$405,source_salaires!$AK$9,FALSE),""),"")</f>
        <v/>
      </c>
      <c r="AG25" s="420" t="str">
        <f t="shared" si="2"/>
        <v/>
      </c>
      <c r="AH25" s="247"/>
    </row>
    <row r="26" spans="1:34" s="88" customFormat="1" ht="25" customHeight="1" x14ac:dyDescent="0.15">
      <c r="A26" s="398">
        <f t="shared" si="3"/>
        <v>26</v>
      </c>
      <c r="B26" s="245"/>
      <c r="C26" s="643" t="str">
        <f>IF(AH26&lt;&gt;"",IFERROR(VLOOKUP(AG26,source_salaires!$B$10:$AK$405,source_salaires!$E$9,FALSE),""),"")&amp;" "&amp;IF(AH26&lt;&gt;"",IFERROR(VLOOKUP(AG26,source_salaires!$B$10:$AK$405,source_salaires!$F$9,FALSE),""),"")</f>
        <v xml:space="preserve"> </v>
      </c>
      <c r="D26" s="644"/>
      <c r="E26" s="644"/>
      <c r="F26" s="644"/>
      <c r="G26" s="644"/>
      <c r="H26" s="645"/>
      <c r="I26" s="248" t="str">
        <f>IF(AH26&lt;&gt;"",IFERROR(VLOOKUP(AG26,source_salaires!$B$10:$AK$405,source_salaires!$H$9,FALSE),""),"")</f>
        <v/>
      </c>
      <c r="J26" s="249" t="str">
        <f>IF(AH26&lt;&gt;"",IFERROR(VLOOKUP(AG26,source_salaires!$B$10:$AK$405,source_salaires!$I$9,FALSE),""),"")</f>
        <v/>
      </c>
      <c r="K26" s="250" t="str">
        <f>IF(AH26&lt;&gt;"",IFERROR(VLOOKUP(AG26,source_salaires!$B$10:$AK$405,source_salaires!$J$9,FALSE),""),"")</f>
        <v/>
      </c>
      <c r="L26" s="251" t="str">
        <f>IF(AH26&lt;&gt;"",IFERROR(VLOOKUP(AG26,source_salaires!$B$10:$AK$405,source_salaires!$K$9,FALSE),""),"")</f>
        <v/>
      </c>
      <c r="M26" s="252" t="str">
        <f>IF(AH26&lt;&gt;"",IFERROR(VLOOKUP(AG26,source_salaires!$B$10:$AK$405,source_salaires!$L$9,FALSE),""),"")</f>
        <v/>
      </c>
      <c r="N26" s="252" t="str">
        <f>IF(AH26&lt;&gt;"",IFERROR(VLOOKUP(AG26,source_salaires!$B$10:$AK$405,source_salaires!$M$9,FALSE),""),"")</f>
        <v/>
      </c>
      <c r="O26" s="252" t="str">
        <f>IF(AH26&lt;&gt;"",IFERROR(VLOOKUP(AG26,source_salaires!$B$10:$AK$405,source_salaires!$O$9,FALSE),""),"")</f>
        <v/>
      </c>
      <c r="P26" s="253" t="str">
        <f>IF(AH26&lt;&gt;"",IFERROR(VLOOKUP(AG26,source_salaires!$B$10:$AK$405,source_salaires!$P$9,FALSE),""),"")</f>
        <v/>
      </c>
      <c r="Q26" s="254" t="str">
        <f>IF(AH26&lt;&gt;"",IFERROR(VLOOKUP(AG26,source_salaires!$B$10:$AK$405,source_salaires!$Q$9,FALSE),""),"")</f>
        <v/>
      </c>
      <c r="R26" s="255" t="str">
        <f>IF(AH26&lt;&gt;"",IFERROR(VLOOKUP(AG26,source_salaires!$B$10:$AK$405,source_salaires!$R$9,FALSE),""),"")</f>
        <v/>
      </c>
      <c r="S26" s="253" t="str">
        <f>IF(AH26&lt;&gt;"",IFERROR(VLOOKUP(AG26,source_salaires!$B$10:$AK$405,source_salaires!$S$9,FALSE),""),"")</f>
        <v/>
      </c>
      <c r="T26" s="256" t="str">
        <f>IF(AH26&lt;&gt;"",IFERROR(VLOOKUP(AG26,source_salaires!$B$10:$AK$405,source_salaires!$T$9,FALSE),""),"")</f>
        <v/>
      </c>
      <c r="U26" s="256">
        <f>IFERROR(IF(AH26&lt;&gt;"",VLOOKUP(AG26,source_salaires!$B$10:$AK$405,source_salaires!$U$9,FALSE),"")+IF(AH26&lt;&gt;"",IFERROR(VLOOKUP(AG26,source_salaires!$B$10:$AK$405,source_salaires!$V$9,FALSE),""),"")+IF(AH26&lt;&gt;"",IFERROR(VLOOKUP(AG26,source_salaires!$B$10:$AK$405,source_salaires!$W$9,FALSE),""),""),0)</f>
        <v>0</v>
      </c>
      <c r="V26" s="256" t="str">
        <f>IF(AH26&lt;&gt;"",IFERROR(VLOOKUP(AG26,source_salaires!$B$10:$AK$405,source_salaires!$X$9,FALSE),""),"")</f>
        <v/>
      </c>
      <c r="W26" s="256" t="str">
        <f>+IF(AH26&lt;&gt;"",IFERROR(VLOOKUP(AG26,source_salaires!$B$10:$AK$405,source_salaires!$Y$9,FALSE),""),"")</f>
        <v/>
      </c>
      <c r="X26" s="256" t="str">
        <f>IF(AH26&lt;&gt;"",IFERROR(VLOOKUP(AG26,source_salaires!$B$10:$AK$405,source_salaires!$Z$9,FALSE),""),"")</f>
        <v/>
      </c>
      <c r="Y26" s="256">
        <f t="shared" si="0"/>
        <v>0</v>
      </c>
      <c r="Z26" s="256" t="str">
        <f>+IF(AH26&lt;&gt;"",IFERROR(VLOOKUP(AG26,source_salaires!$B$10:$AK$405,source_salaires!$AB$9,FALSE),""),"")</f>
        <v/>
      </c>
      <c r="AA26" s="256" t="str">
        <f>IF(AH26&lt;&gt;"",IFERROR(VLOOKUP(AG26,source_salaires!$B$10:$AK$405,source_salaires!$AC$9,FALSE),""),"")</f>
        <v/>
      </c>
      <c r="AB26" s="256" t="str">
        <f>+IF(AH26&lt;&gt;"",IFERROR(VLOOKUP(AG26,source_salaires!$B$10:$AK$405,source_salaires!$AC$9,FALSE),""),"")</f>
        <v/>
      </c>
      <c r="AC26" s="256" t="str">
        <f>IF(AH26&lt;&gt;"",IFERROR(VLOOKUP(AG26,source_salaires!$B$10:$AK$405,source_salaires!$AE$9,FALSE),""),"")</f>
        <v/>
      </c>
      <c r="AD26" s="256">
        <f t="shared" si="1"/>
        <v>0</v>
      </c>
      <c r="AE26" s="256" t="str">
        <f>IF(AH26&lt;&gt;"",IFERROR(VLOOKUP(AG26,source_salaires!$B$10:$AK$405,source_salaires!$AK$9,FALSE),""),"")</f>
        <v/>
      </c>
      <c r="AG26" s="420" t="str">
        <f t="shared" si="2"/>
        <v/>
      </c>
      <c r="AH26" s="247"/>
    </row>
    <row r="27" spans="1:34" s="88" customFormat="1" ht="25" customHeight="1" x14ac:dyDescent="0.15">
      <c r="A27" s="398">
        <f t="shared" si="3"/>
        <v>27</v>
      </c>
      <c r="B27" s="245"/>
      <c r="C27" s="643" t="str">
        <f>IF(AH27&lt;&gt;"",IFERROR(VLOOKUP(AG27,source_salaires!$B$10:$AK$405,source_salaires!$E$9,FALSE),""),"")&amp;" "&amp;IF(AH27&lt;&gt;"",IFERROR(VLOOKUP(AG27,source_salaires!$B$10:$AK$405,source_salaires!$F$9,FALSE),""),"")</f>
        <v xml:space="preserve"> </v>
      </c>
      <c r="D27" s="644"/>
      <c r="E27" s="644"/>
      <c r="F27" s="644"/>
      <c r="G27" s="644"/>
      <c r="H27" s="645"/>
      <c r="I27" s="257" t="str">
        <f>IF(AH27&lt;&gt;"",IFERROR(VLOOKUP(AG27,source_salaires!$B$10:$AK$405,source_salaires!$H$9,FALSE),""),"")</f>
        <v/>
      </c>
      <c r="J27" s="258" t="str">
        <f>IF(AH27&lt;&gt;"",IFERROR(VLOOKUP(AG27,source_salaires!$B$10:$AK$405,source_salaires!$I$9,FALSE),""),"")</f>
        <v/>
      </c>
      <c r="K27" s="259" t="str">
        <f>IF(AH27&lt;&gt;"",IFERROR(VLOOKUP(AG27,source_salaires!$B$10:$AK$405,source_salaires!$J$9,FALSE),""),"")</f>
        <v/>
      </c>
      <c r="L27" s="251" t="str">
        <f>IF(AH27&lt;&gt;"",IFERROR(VLOOKUP(AG27,source_salaires!$B$10:$AK$405,source_salaires!$K$9,FALSE),""),"")</f>
        <v/>
      </c>
      <c r="M27" s="251" t="str">
        <f>IF(AH27&lt;&gt;"",IFERROR(VLOOKUP(AG27,source_salaires!$B$10:$AK$405,source_salaires!$L$9,FALSE),""),"")</f>
        <v/>
      </c>
      <c r="N27" s="251" t="str">
        <f>IF(AH27&lt;&gt;"",IFERROR(VLOOKUP(AG27,source_salaires!$B$10:$AK$405,source_salaires!$M$9,FALSE),""),"")</f>
        <v/>
      </c>
      <c r="O27" s="251" t="str">
        <f>IF(AH27&lt;&gt;"",IFERROR(VLOOKUP(AG27,source_salaires!$B$10:$AK$405,source_salaires!$O$9,FALSE),""),"")</f>
        <v/>
      </c>
      <c r="P27" s="253" t="str">
        <f>IF(AH27&lt;&gt;"",IFERROR(VLOOKUP(AG27,source_salaires!$B$10:$AK$405,source_salaires!$P$9,FALSE),""),"")</f>
        <v/>
      </c>
      <c r="Q27" s="254" t="str">
        <f>IF(AH27&lt;&gt;"",IFERROR(VLOOKUP(AG27,source_salaires!$B$10:$AK$405,source_salaires!$Q$9,FALSE),""),"")</f>
        <v/>
      </c>
      <c r="R27" s="255" t="str">
        <f>IF(AH27&lt;&gt;"",IFERROR(VLOOKUP(AG27,source_salaires!$B$10:$AK$405,source_salaires!$R$9,FALSE),""),"")</f>
        <v/>
      </c>
      <c r="S27" s="253" t="str">
        <f>IF(AH27&lt;&gt;"",IFERROR(VLOOKUP(AG27,source_salaires!$B$10:$AK$405,source_salaires!$S$9,FALSE),""),"")</f>
        <v/>
      </c>
      <c r="T27" s="256" t="str">
        <f>IF(AH27&lt;&gt;"",IFERROR(VLOOKUP(AG27,source_salaires!$B$10:$AK$405,source_salaires!$T$9,FALSE),""),"")</f>
        <v/>
      </c>
      <c r="U27" s="256">
        <f>IFERROR(IF(AH27&lt;&gt;"",VLOOKUP(AG27,source_salaires!$B$10:$AK$405,source_salaires!$U$9,FALSE),"")+IF(AH27&lt;&gt;"",IFERROR(VLOOKUP(AG27,source_salaires!$B$10:$AK$405,source_salaires!$V$9,FALSE),""),"")+IF(AH27&lt;&gt;"",IFERROR(VLOOKUP(AG27,source_salaires!$B$10:$AK$405,source_salaires!$W$9,FALSE),""),""),0)</f>
        <v>0</v>
      </c>
      <c r="V27" s="256" t="str">
        <f>IF(AH27&lt;&gt;"",IFERROR(VLOOKUP(AG27,source_salaires!$B$10:$AK$405,source_salaires!$X$9,FALSE),""),"")</f>
        <v/>
      </c>
      <c r="W27" s="256" t="str">
        <f>+IF(AH27&lt;&gt;"",IFERROR(VLOOKUP(AG27,source_salaires!$B$10:$AK$405,source_salaires!$Y$9,FALSE),""),"")</f>
        <v/>
      </c>
      <c r="X27" s="256" t="str">
        <f>IF(AH27&lt;&gt;"",IFERROR(VLOOKUP(AG27,source_salaires!$B$10:$AK$405,source_salaires!$Z$9,FALSE),""),"")</f>
        <v/>
      </c>
      <c r="Y27" s="256">
        <f t="shared" si="0"/>
        <v>0</v>
      </c>
      <c r="Z27" s="256" t="str">
        <f>+IF(AH27&lt;&gt;"",IFERROR(VLOOKUP(AG27,source_salaires!$B$10:$AK$405,source_salaires!$AB$9,FALSE),""),"")</f>
        <v/>
      </c>
      <c r="AA27" s="256" t="str">
        <f>IF(AH27&lt;&gt;"",IFERROR(VLOOKUP(AG27,source_salaires!$B$10:$AK$405,source_salaires!$AC$9,FALSE),""),"")</f>
        <v/>
      </c>
      <c r="AB27" s="256" t="str">
        <f>+IF(AH27&lt;&gt;"",IFERROR(VLOOKUP(AG27,source_salaires!$B$10:$AK$405,source_salaires!$AC$9,FALSE),""),"")</f>
        <v/>
      </c>
      <c r="AC27" s="256" t="str">
        <f>IF(AH27&lt;&gt;"",IFERROR(VLOOKUP(AG27,source_salaires!$B$10:$AK$405,source_salaires!$AE$9,FALSE),""),"")</f>
        <v/>
      </c>
      <c r="AD27" s="256">
        <f t="shared" si="1"/>
        <v>0</v>
      </c>
      <c r="AE27" s="256" t="str">
        <f>IF(AH27&lt;&gt;"",IFERROR(VLOOKUP(AG27,source_salaires!$B$10:$AK$405,source_salaires!$AK$9,FALSE),""),"")</f>
        <v/>
      </c>
      <c r="AG27" s="420" t="str">
        <f t="shared" si="2"/>
        <v/>
      </c>
      <c r="AH27" s="247"/>
    </row>
    <row r="28" spans="1:34" s="88" customFormat="1" ht="25" customHeight="1" x14ac:dyDescent="0.15">
      <c r="A28" s="398">
        <f t="shared" si="3"/>
        <v>28</v>
      </c>
      <c r="B28" s="245"/>
      <c r="C28" s="643" t="str">
        <f>IF(AH28&lt;&gt;"",IFERROR(VLOOKUP(AG28,source_salaires!$B$10:$AK$405,source_salaires!$E$9,FALSE),""),"")&amp;" "&amp;IF(AH28&lt;&gt;"",IFERROR(VLOOKUP(AG28,source_salaires!$B$10:$AK$405,source_salaires!$F$9,FALSE),""),"")</f>
        <v xml:space="preserve"> </v>
      </c>
      <c r="D28" s="644"/>
      <c r="E28" s="644"/>
      <c r="F28" s="644"/>
      <c r="G28" s="644"/>
      <c r="H28" s="645"/>
      <c r="I28" s="257" t="str">
        <f>IF(AH28&lt;&gt;"",IFERROR(VLOOKUP(AG28,source_salaires!$B$10:$AK$405,source_salaires!$H$9,FALSE),""),"")</f>
        <v/>
      </c>
      <c r="J28" s="258" t="str">
        <f>IF(AH28&lt;&gt;"",IFERROR(VLOOKUP(AG28,source_salaires!$B$10:$AK$405,source_salaires!$I$9,FALSE),""),"")</f>
        <v/>
      </c>
      <c r="K28" s="259" t="str">
        <f>IF(AH28&lt;&gt;"",IFERROR(VLOOKUP(AG28,source_salaires!$B$10:$AK$405,source_salaires!$J$9,FALSE),""),"")</f>
        <v/>
      </c>
      <c r="L28" s="251" t="str">
        <f>IF(AH28&lt;&gt;"",IFERROR(VLOOKUP(AG28,source_salaires!$B$10:$AK$405,source_salaires!$K$9,FALSE),""),"")</f>
        <v/>
      </c>
      <c r="M28" s="251" t="str">
        <f>IF(AH28&lt;&gt;"",IFERROR(VLOOKUP(AG28,source_salaires!$B$10:$AK$405,source_salaires!$L$9,FALSE),""),"")</f>
        <v/>
      </c>
      <c r="N28" s="251" t="str">
        <f>IF(AH28&lt;&gt;"",IFERROR(VLOOKUP(AG28,source_salaires!$B$10:$AK$405,source_salaires!$M$9,FALSE),""),"")</f>
        <v/>
      </c>
      <c r="O28" s="251" t="str">
        <f>IF(AH28&lt;&gt;"",IFERROR(VLOOKUP(AG28,source_salaires!$B$10:$AK$405,source_salaires!$O$9,FALSE),""),"")</f>
        <v/>
      </c>
      <c r="P28" s="253" t="str">
        <f>IF(AH28&lt;&gt;"",IFERROR(VLOOKUP(AG28,source_salaires!$B$10:$AK$405,source_salaires!$P$9,FALSE),""),"")</f>
        <v/>
      </c>
      <c r="Q28" s="254" t="str">
        <f>IF(AH28&lt;&gt;"",IFERROR(VLOOKUP(AG28,source_salaires!$B$10:$AK$405,source_salaires!$Q$9,FALSE),""),"")</f>
        <v/>
      </c>
      <c r="R28" s="255" t="str">
        <f>IF(AH28&lt;&gt;"",IFERROR(VLOOKUP(AG28,source_salaires!$B$10:$AK$405,source_salaires!$R$9,FALSE),""),"")</f>
        <v/>
      </c>
      <c r="S28" s="253" t="str">
        <f>IF(AH28&lt;&gt;"",IFERROR(VLOOKUP(AG28,source_salaires!$B$10:$AK$405,source_salaires!$S$9,FALSE),""),"")</f>
        <v/>
      </c>
      <c r="T28" s="256" t="str">
        <f>IF(AH28&lt;&gt;"",IFERROR(VLOOKUP(AG28,source_salaires!$B$10:$AK$405,source_salaires!$T$9,FALSE),""),"")</f>
        <v/>
      </c>
      <c r="U28" s="256">
        <f>IFERROR(IF(AH28&lt;&gt;"",VLOOKUP(AG28,source_salaires!$B$10:$AK$405,source_salaires!$U$9,FALSE),"")+IF(AH28&lt;&gt;"",IFERROR(VLOOKUP(AG28,source_salaires!$B$10:$AK$405,source_salaires!$V$9,FALSE),""),"")+IF(AH28&lt;&gt;"",IFERROR(VLOOKUP(AG28,source_salaires!$B$10:$AK$405,source_salaires!$W$9,FALSE),""),""),0)</f>
        <v>0</v>
      </c>
      <c r="V28" s="256" t="str">
        <f>IF(AH28&lt;&gt;"",IFERROR(VLOOKUP(AG28,source_salaires!$B$10:$AK$405,source_salaires!$X$9,FALSE),""),"")</f>
        <v/>
      </c>
      <c r="W28" s="256" t="str">
        <f>+IF(AH28&lt;&gt;"",IFERROR(VLOOKUP(AG28,source_salaires!$B$10:$AK$405,source_salaires!$Y$9,FALSE),""),"")</f>
        <v/>
      </c>
      <c r="X28" s="256" t="str">
        <f>IF(AH28&lt;&gt;"",IFERROR(VLOOKUP(AG28,source_salaires!$B$10:$AK$405,source_salaires!$Z$9,FALSE),""),"")</f>
        <v/>
      </c>
      <c r="Y28" s="256">
        <f t="shared" si="0"/>
        <v>0</v>
      </c>
      <c r="Z28" s="256" t="str">
        <f>+IF(AH28&lt;&gt;"",IFERROR(VLOOKUP(AG28,source_salaires!$B$10:$AK$405,source_salaires!$AB$9,FALSE),""),"")</f>
        <v/>
      </c>
      <c r="AA28" s="256" t="str">
        <f>IF(AH28&lt;&gt;"",IFERROR(VLOOKUP(AG28,source_salaires!$B$10:$AK$405,source_salaires!$AC$9,FALSE),""),"")</f>
        <v/>
      </c>
      <c r="AB28" s="256" t="str">
        <f>+IF(AH28&lt;&gt;"",IFERROR(VLOOKUP(AG28,source_salaires!$B$10:$AK$405,source_salaires!$AC$9,FALSE),""),"")</f>
        <v/>
      </c>
      <c r="AC28" s="256" t="str">
        <f>IF(AH28&lt;&gt;"",IFERROR(VLOOKUP(AG28,source_salaires!$B$10:$AK$405,source_salaires!$AE$9,FALSE),""),"")</f>
        <v/>
      </c>
      <c r="AD28" s="256">
        <f t="shared" si="1"/>
        <v>0</v>
      </c>
      <c r="AE28" s="256" t="str">
        <f>IF(AH28&lt;&gt;"",IFERROR(VLOOKUP(AG28,source_salaires!$B$10:$AK$405,source_salaires!$AK$9,FALSE),""),"")</f>
        <v/>
      </c>
      <c r="AG28" s="420" t="str">
        <f t="shared" si="2"/>
        <v/>
      </c>
      <c r="AH28" s="247"/>
    </row>
    <row r="29" spans="1:34" s="88" customFormat="1" ht="25" customHeight="1" x14ac:dyDescent="0.15">
      <c r="A29" s="398">
        <f t="shared" si="3"/>
        <v>29</v>
      </c>
      <c r="B29" s="245"/>
      <c r="C29" s="643" t="str">
        <f>IF(AH29&lt;&gt;"",IFERROR(VLOOKUP(AG29,source_salaires!$B$10:$AK$405,source_salaires!$E$9,FALSE),""),"")&amp;" "&amp;IF(AH29&lt;&gt;"",IFERROR(VLOOKUP(AG29,source_salaires!$B$10:$AK$405,source_salaires!$F$9,FALSE),""),"")</f>
        <v xml:space="preserve"> </v>
      </c>
      <c r="D29" s="644"/>
      <c r="E29" s="644"/>
      <c r="F29" s="644"/>
      <c r="G29" s="644"/>
      <c r="H29" s="645"/>
      <c r="I29" s="257" t="str">
        <f>IF(AH29&lt;&gt;"",IFERROR(VLOOKUP(AG29,source_salaires!$B$10:$AK$405,source_salaires!$H$9,FALSE),""),"")</f>
        <v/>
      </c>
      <c r="J29" s="258" t="str">
        <f>IF(AH29&lt;&gt;"",IFERROR(VLOOKUP(AG29,source_salaires!$B$10:$AK$405,source_salaires!$I$9,FALSE),""),"")</f>
        <v/>
      </c>
      <c r="K29" s="259" t="str">
        <f>IF(AH29&lt;&gt;"",IFERROR(VLOOKUP(AG29,source_salaires!$B$10:$AK$405,source_salaires!$J$9,FALSE),""),"")</f>
        <v/>
      </c>
      <c r="L29" s="251" t="str">
        <f>IF(AH29&lt;&gt;"",IFERROR(VLOOKUP(AG29,source_salaires!$B$10:$AK$405,source_salaires!$K$9,FALSE),""),"")</f>
        <v/>
      </c>
      <c r="M29" s="251" t="str">
        <f>IF(AH29&lt;&gt;"",IFERROR(VLOOKUP(AG29,source_salaires!$B$10:$AK$405,source_salaires!$L$9,FALSE),""),"")</f>
        <v/>
      </c>
      <c r="N29" s="251" t="str">
        <f>IF(AH29&lt;&gt;"",IFERROR(VLOOKUP(AG29,source_salaires!$B$10:$AK$405,source_salaires!$M$9,FALSE),""),"")</f>
        <v/>
      </c>
      <c r="O29" s="251" t="str">
        <f>IF(AH29&lt;&gt;"",IFERROR(VLOOKUP(AG29,source_salaires!$B$10:$AK$405,source_salaires!$O$9,FALSE),""),"")</f>
        <v/>
      </c>
      <c r="P29" s="253" t="str">
        <f>IF(AH29&lt;&gt;"",IFERROR(VLOOKUP(AG29,source_salaires!$B$10:$AK$405,source_salaires!$P$9,FALSE),""),"")</f>
        <v/>
      </c>
      <c r="Q29" s="254" t="str">
        <f>IF(AH29&lt;&gt;"",IFERROR(VLOOKUP(AG29,source_salaires!$B$10:$AK$405,source_salaires!$Q$9,FALSE),""),"")</f>
        <v/>
      </c>
      <c r="R29" s="255" t="str">
        <f>IF(AH29&lt;&gt;"",IFERROR(VLOOKUP(AG29,source_salaires!$B$10:$AK$405,source_salaires!$R$9,FALSE),""),"")</f>
        <v/>
      </c>
      <c r="S29" s="253" t="str">
        <f>IF(AH29&lt;&gt;"",IFERROR(VLOOKUP(AG29,source_salaires!$B$10:$AK$405,source_salaires!$S$9,FALSE),""),"")</f>
        <v/>
      </c>
      <c r="T29" s="256" t="str">
        <f>IF(AH29&lt;&gt;"",IFERROR(VLOOKUP(AG29,source_salaires!$B$10:$AK$405,source_salaires!$T$9,FALSE),""),"")</f>
        <v/>
      </c>
      <c r="U29" s="256">
        <f>IFERROR(IF(AH29&lt;&gt;"",VLOOKUP(AG29,source_salaires!$B$10:$AK$405,source_salaires!$U$9,FALSE),"")+IF(AH29&lt;&gt;"",IFERROR(VLOOKUP(AG29,source_salaires!$B$10:$AK$405,source_salaires!$V$9,FALSE),""),"")+IF(AH29&lt;&gt;"",IFERROR(VLOOKUP(AG29,source_salaires!$B$10:$AK$405,source_salaires!$W$9,FALSE),""),""),0)</f>
        <v>0</v>
      </c>
      <c r="V29" s="256" t="str">
        <f>IF(AH29&lt;&gt;"",IFERROR(VLOOKUP(AG29,source_salaires!$B$10:$AK$405,source_salaires!$X$9,FALSE),""),"")</f>
        <v/>
      </c>
      <c r="W29" s="256" t="str">
        <f>+IF(AH29&lt;&gt;"",IFERROR(VLOOKUP(AG29,source_salaires!$B$10:$AK$405,source_salaires!$Y$9,FALSE),""),"")</f>
        <v/>
      </c>
      <c r="X29" s="256" t="str">
        <f>IF(AH29&lt;&gt;"",IFERROR(VLOOKUP(AG29,source_salaires!$B$10:$AK$405,source_salaires!$Z$9,FALSE),""),"")</f>
        <v/>
      </c>
      <c r="Y29" s="256">
        <f t="shared" si="0"/>
        <v>0</v>
      </c>
      <c r="Z29" s="256" t="str">
        <f>+IF(AH29&lt;&gt;"",IFERROR(VLOOKUP(AG29,source_salaires!$B$10:$AK$405,source_salaires!$AB$9,FALSE),""),"")</f>
        <v/>
      </c>
      <c r="AA29" s="256" t="str">
        <f>IF(AH29&lt;&gt;"",IFERROR(VLOOKUP(AG29,source_salaires!$B$10:$AK$405,source_salaires!$AC$9,FALSE),""),"")</f>
        <v/>
      </c>
      <c r="AB29" s="256" t="str">
        <f>+IF(AH29&lt;&gt;"",IFERROR(VLOOKUP(AG29,source_salaires!$B$10:$AK$405,source_salaires!$AC$9,FALSE),""),"")</f>
        <v/>
      </c>
      <c r="AC29" s="256" t="str">
        <f>IF(AH29&lt;&gt;"",IFERROR(VLOOKUP(AG29,source_salaires!$B$10:$AK$405,source_salaires!$AE$9,FALSE),""),"")</f>
        <v/>
      </c>
      <c r="AD29" s="256">
        <f t="shared" si="1"/>
        <v>0</v>
      </c>
      <c r="AE29" s="256" t="str">
        <f>IF(AH29&lt;&gt;"",IFERROR(VLOOKUP(AG29,source_salaires!$B$10:$AK$405,source_salaires!$AK$9,FALSE),""),"")</f>
        <v/>
      </c>
      <c r="AG29" s="420" t="str">
        <f t="shared" si="2"/>
        <v/>
      </c>
      <c r="AH29" s="247"/>
    </row>
    <row r="30" spans="1:34" s="88" customFormat="1" ht="25" customHeight="1" x14ac:dyDescent="0.15">
      <c r="A30" s="398">
        <f t="shared" si="3"/>
        <v>30</v>
      </c>
      <c r="B30" s="245"/>
      <c r="C30" s="643" t="str">
        <f>IF(AH30&lt;&gt;"",IFERROR(VLOOKUP(AG30,source_salaires!$B$10:$AK$405,source_salaires!$E$9,FALSE),""),"")&amp;" "&amp;IF(AH30&lt;&gt;"",IFERROR(VLOOKUP(AG30,source_salaires!$B$10:$AK$405,source_salaires!$F$9,FALSE),""),"")</f>
        <v xml:space="preserve"> </v>
      </c>
      <c r="D30" s="644"/>
      <c r="E30" s="644"/>
      <c r="F30" s="644"/>
      <c r="G30" s="644"/>
      <c r="H30" s="645"/>
      <c r="I30" s="257" t="str">
        <f>IF(AH30&lt;&gt;"",IFERROR(VLOOKUP(AG30,source_salaires!$B$10:$AK$405,source_salaires!$H$9,FALSE),""),"")</f>
        <v/>
      </c>
      <c r="J30" s="258" t="str">
        <f>IF(AH30&lt;&gt;"",IFERROR(VLOOKUP(AG30,source_salaires!$B$10:$AK$405,source_salaires!$I$9,FALSE),""),"")</f>
        <v/>
      </c>
      <c r="K30" s="259" t="str">
        <f>IF(AH30&lt;&gt;"",IFERROR(VLOOKUP(AG30,source_salaires!$B$10:$AK$405,source_salaires!$J$9,FALSE),""),"")</f>
        <v/>
      </c>
      <c r="L30" s="251" t="str">
        <f>IF(AH30&lt;&gt;"",IFERROR(VLOOKUP(AG30,source_salaires!$B$10:$AK$405,source_salaires!$K$9,FALSE),""),"")</f>
        <v/>
      </c>
      <c r="M30" s="251" t="str">
        <f>IF(AH30&lt;&gt;"",IFERROR(VLOOKUP(AG30,source_salaires!$B$10:$AK$405,source_salaires!$L$9,FALSE),""),"")</f>
        <v/>
      </c>
      <c r="N30" s="251" t="str">
        <f>IF(AH30&lt;&gt;"",IFERROR(VLOOKUP(AG30,source_salaires!$B$10:$AK$405,source_salaires!$M$9,FALSE),""),"")</f>
        <v/>
      </c>
      <c r="O30" s="251" t="str">
        <f>IF(AH30&lt;&gt;"",IFERROR(VLOOKUP(AG30,source_salaires!$B$10:$AK$405,source_salaires!$O$9,FALSE),""),"")</f>
        <v/>
      </c>
      <c r="P30" s="253" t="str">
        <f>IF(AH30&lt;&gt;"",IFERROR(VLOOKUP(AG30,source_salaires!$B$10:$AK$405,source_salaires!$P$9,FALSE),""),"")</f>
        <v/>
      </c>
      <c r="Q30" s="254" t="str">
        <f>IF(AH30&lt;&gt;"",IFERROR(VLOOKUP(AG30,source_salaires!$B$10:$AK$405,source_salaires!$Q$9,FALSE),""),"")</f>
        <v/>
      </c>
      <c r="R30" s="255" t="str">
        <f>IF(AH30&lt;&gt;"",IFERROR(VLOOKUP(AG30,source_salaires!$B$10:$AK$405,source_salaires!$R$9,FALSE),""),"")</f>
        <v/>
      </c>
      <c r="S30" s="253" t="str">
        <f>IF(AH30&lt;&gt;"",IFERROR(VLOOKUP(AG30,source_salaires!$B$10:$AK$405,source_salaires!$S$9,FALSE),""),"")</f>
        <v/>
      </c>
      <c r="T30" s="256" t="str">
        <f>IF(AH30&lt;&gt;"",IFERROR(VLOOKUP(AG30,source_salaires!$B$10:$AK$405,source_salaires!$T$9,FALSE),""),"")</f>
        <v/>
      </c>
      <c r="U30" s="256">
        <f>IFERROR(IF(AH30&lt;&gt;"",VLOOKUP(AG30,source_salaires!$B$10:$AK$405,source_salaires!$U$9,FALSE),"")+IF(AH30&lt;&gt;"",IFERROR(VLOOKUP(AG30,source_salaires!$B$10:$AK$405,source_salaires!$V$9,FALSE),""),"")+IF(AH30&lt;&gt;"",IFERROR(VLOOKUP(AG30,source_salaires!$B$10:$AK$405,source_salaires!$W$9,FALSE),""),""),0)</f>
        <v>0</v>
      </c>
      <c r="V30" s="256" t="str">
        <f>IF(AH30&lt;&gt;"",IFERROR(VLOOKUP(AG30,source_salaires!$B$10:$AK$405,source_salaires!$X$9,FALSE),""),"")</f>
        <v/>
      </c>
      <c r="W30" s="256" t="str">
        <f>+IF(AH30&lt;&gt;"",IFERROR(VLOOKUP(AG30,source_salaires!$B$10:$AK$405,source_salaires!$Y$9,FALSE),""),"")</f>
        <v/>
      </c>
      <c r="X30" s="256" t="str">
        <f>IF(AH30&lt;&gt;"",IFERROR(VLOOKUP(AG30,source_salaires!$B$10:$AK$405,source_salaires!$Z$9,FALSE),""),"")</f>
        <v/>
      </c>
      <c r="Y30" s="256">
        <f t="shared" si="0"/>
        <v>0</v>
      </c>
      <c r="Z30" s="256" t="str">
        <f>+IF(AH30&lt;&gt;"",IFERROR(VLOOKUP(AG30,source_salaires!$B$10:$AK$405,source_salaires!$AB$9,FALSE),""),"")</f>
        <v/>
      </c>
      <c r="AA30" s="256" t="str">
        <f>IF(AH30&lt;&gt;"",IFERROR(VLOOKUP(AG30,source_salaires!$B$10:$AK$405,source_salaires!$AC$9,FALSE),""),"")</f>
        <v/>
      </c>
      <c r="AB30" s="256" t="str">
        <f>+IF(AH30&lt;&gt;"",IFERROR(VLOOKUP(AG30,source_salaires!$B$10:$AK$405,source_salaires!$AC$9,FALSE),""),"")</f>
        <v/>
      </c>
      <c r="AC30" s="256" t="str">
        <f>IF(AH30&lt;&gt;"",IFERROR(VLOOKUP(AG30,source_salaires!$B$10:$AK$405,source_salaires!$AE$9,FALSE),""),"")</f>
        <v/>
      </c>
      <c r="AD30" s="256">
        <f t="shared" si="1"/>
        <v>0</v>
      </c>
      <c r="AE30" s="256" t="str">
        <f>IF(AH30&lt;&gt;"",IFERROR(VLOOKUP(AG30,source_salaires!$B$10:$AK$405,source_salaires!$AK$9,FALSE),""),"")</f>
        <v/>
      </c>
      <c r="AG30" s="420" t="str">
        <f t="shared" si="2"/>
        <v/>
      </c>
      <c r="AH30" s="247"/>
    </row>
    <row r="31" spans="1:34" s="88" customFormat="1" ht="25" customHeight="1" x14ac:dyDescent="0.15">
      <c r="A31" s="398">
        <f t="shared" si="3"/>
        <v>31</v>
      </c>
      <c r="B31" s="245"/>
      <c r="C31" s="643" t="str">
        <f>IF(AH31&lt;&gt;"",IFERROR(VLOOKUP(AG31,source_salaires!$B$10:$AK$405,source_salaires!$E$9,FALSE),""),"")&amp;" "&amp;IF(AH31&lt;&gt;"",IFERROR(VLOOKUP(AG31,source_salaires!$B$10:$AK$405,source_salaires!$F$9,FALSE),""),"")</f>
        <v xml:space="preserve"> </v>
      </c>
      <c r="D31" s="644"/>
      <c r="E31" s="644"/>
      <c r="F31" s="644"/>
      <c r="G31" s="644"/>
      <c r="H31" s="645"/>
      <c r="I31" s="257" t="str">
        <f>IF(AH31&lt;&gt;"",IFERROR(VLOOKUP(AG31,source_salaires!$B$10:$AK$405,source_salaires!$H$9,FALSE),""),"")</f>
        <v/>
      </c>
      <c r="J31" s="258" t="str">
        <f>IF(AH31&lt;&gt;"",IFERROR(VLOOKUP(AG31,source_salaires!$B$10:$AK$405,source_salaires!$I$9,FALSE),""),"")</f>
        <v/>
      </c>
      <c r="K31" s="259" t="str">
        <f>IF(AH31&lt;&gt;"",IFERROR(VLOOKUP(AG31,source_salaires!$B$10:$AK$405,source_salaires!$J$9,FALSE),""),"")</f>
        <v/>
      </c>
      <c r="L31" s="251" t="str">
        <f>IF(AH31&lt;&gt;"",IFERROR(VLOOKUP(AG31,source_salaires!$B$10:$AK$405,source_salaires!$K$9,FALSE),""),"")</f>
        <v/>
      </c>
      <c r="M31" s="251" t="str">
        <f>IF(AH31&lt;&gt;"",IFERROR(VLOOKUP(AG31,source_salaires!$B$10:$AK$405,source_salaires!$L$9,FALSE),""),"")</f>
        <v/>
      </c>
      <c r="N31" s="251" t="str">
        <f>IF(AH31&lt;&gt;"",IFERROR(VLOOKUP(AG31,source_salaires!$B$10:$AK$405,source_salaires!$M$9,FALSE),""),"")</f>
        <v/>
      </c>
      <c r="O31" s="251" t="str">
        <f>IF(AH31&lt;&gt;"",IFERROR(VLOOKUP(AG31,source_salaires!$B$10:$AK$405,source_salaires!$O$9,FALSE),""),"")</f>
        <v/>
      </c>
      <c r="P31" s="253" t="str">
        <f>IF(AH31&lt;&gt;"",IFERROR(VLOOKUP(AG31,source_salaires!$B$10:$AK$405,source_salaires!$P$9,FALSE),""),"")</f>
        <v/>
      </c>
      <c r="Q31" s="254" t="str">
        <f>IF(AH31&lt;&gt;"",IFERROR(VLOOKUP(AG31,source_salaires!$B$10:$AK$405,source_salaires!$Q$9,FALSE),""),"")</f>
        <v/>
      </c>
      <c r="R31" s="255" t="str">
        <f>IF(AH31&lt;&gt;"",IFERROR(VLOOKUP(AG31,source_salaires!$B$10:$AK$405,source_salaires!$R$9,FALSE),""),"")</f>
        <v/>
      </c>
      <c r="S31" s="253" t="str">
        <f>IF(AH31&lt;&gt;"",IFERROR(VLOOKUP(AG31,source_salaires!$B$10:$AK$405,source_salaires!$S$9,FALSE),""),"")</f>
        <v/>
      </c>
      <c r="T31" s="256" t="str">
        <f>IF(AH31&lt;&gt;"",IFERROR(VLOOKUP(AG31,source_salaires!$B$10:$AK$405,source_salaires!$T$9,FALSE),""),"")</f>
        <v/>
      </c>
      <c r="U31" s="256">
        <f>IFERROR(IF(AH31&lt;&gt;"",VLOOKUP(AG31,source_salaires!$B$10:$AK$405,source_salaires!$U$9,FALSE),"")+IF(AH31&lt;&gt;"",IFERROR(VLOOKUP(AG31,source_salaires!$B$10:$AK$405,source_salaires!$V$9,FALSE),""),"")+IF(AH31&lt;&gt;"",IFERROR(VLOOKUP(AG31,source_salaires!$B$10:$AK$405,source_salaires!$W$9,FALSE),""),""),0)</f>
        <v>0</v>
      </c>
      <c r="V31" s="256" t="str">
        <f>IF(AH31&lt;&gt;"",IFERROR(VLOOKUP(AG31,source_salaires!$B$10:$AK$405,source_salaires!$X$9,FALSE),""),"")</f>
        <v/>
      </c>
      <c r="W31" s="256" t="str">
        <f>+IF(AH31&lt;&gt;"",IFERROR(VLOOKUP(AG31,source_salaires!$B$10:$AK$405,source_salaires!$Y$9,FALSE),""),"")</f>
        <v/>
      </c>
      <c r="X31" s="256" t="str">
        <f>IF(AH31&lt;&gt;"",IFERROR(VLOOKUP(AG31,source_salaires!$B$10:$AK$405,source_salaires!$Z$9,FALSE),""),"")</f>
        <v/>
      </c>
      <c r="Y31" s="256">
        <f t="shared" si="0"/>
        <v>0</v>
      </c>
      <c r="Z31" s="256" t="str">
        <f>+IF(AH31&lt;&gt;"",IFERROR(VLOOKUP(AG31,source_salaires!$B$10:$AK$405,source_salaires!$AB$9,FALSE),""),"")</f>
        <v/>
      </c>
      <c r="AA31" s="256" t="str">
        <f>IF(AH31&lt;&gt;"",IFERROR(VLOOKUP(AG31,source_salaires!$B$10:$AK$405,source_salaires!$AC$9,FALSE),""),"")</f>
        <v/>
      </c>
      <c r="AB31" s="256" t="str">
        <f>+IF(AH31&lt;&gt;"",IFERROR(VLOOKUP(AG31,source_salaires!$B$10:$AK$405,source_salaires!$AC$9,FALSE),""),"")</f>
        <v/>
      </c>
      <c r="AC31" s="256" t="str">
        <f>IF(AH31&lt;&gt;"",IFERROR(VLOOKUP(AG31,source_salaires!$B$10:$AK$405,source_salaires!$AE$9,FALSE),""),"")</f>
        <v/>
      </c>
      <c r="AD31" s="256">
        <f t="shared" si="1"/>
        <v>0</v>
      </c>
      <c r="AE31" s="256" t="str">
        <f>IF(AH31&lt;&gt;"",IFERROR(VLOOKUP(AG31,source_salaires!$B$10:$AK$405,source_salaires!$AK$9,FALSE),""),"")</f>
        <v/>
      </c>
      <c r="AG31" s="420" t="str">
        <f t="shared" si="2"/>
        <v/>
      </c>
      <c r="AH31" s="247"/>
    </row>
    <row r="32" spans="1:34" s="88" customFormat="1" ht="25" customHeight="1" x14ac:dyDescent="0.15">
      <c r="A32" s="399">
        <f t="shared" si="3"/>
        <v>32</v>
      </c>
      <c r="B32" s="246"/>
      <c r="C32" s="651" t="str">
        <f>IF(AH32&lt;&gt;"",IFERROR(VLOOKUP(AG32,source_salaires!$B$10:$AK$405,source_salaires!$E$9,FALSE),""),"")&amp;" "&amp;IF(AH32&lt;&gt;"",IFERROR(VLOOKUP(AG32,source_salaires!$B$10:$AK$405,source_salaires!$F$9,FALSE),""),"")</f>
        <v xml:space="preserve"> </v>
      </c>
      <c r="D32" s="652"/>
      <c r="E32" s="652"/>
      <c r="F32" s="652"/>
      <c r="G32" s="652"/>
      <c r="H32" s="653"/>
      <c r="I32" s="260" t="str">
        <f>IF(AH32&lt;&gt;"",IFERROR(VLOOKUP(AG32,source_salaires!$B$10:$AK$405,source_salaires!$H$9,FALSE),""),"")</f>
        <v/>
      </c>
      <c r="J32" s="261" t="str">
        <f>IF(AH32&lt;&gt;"",IFERROR(VLOOKUP(AG32,source_salaires!$B$10:$AK$405,source_salaires!$I$9,FALSE),""),"")</f>
        <v/>
      </c>
      <c r="K32" s="262" t="str">
        <f>IF(AH32&lt;&gt;"",IFERROR(VLOOKUP(AG32,source_salaires!$B$10:$AK$405,source_salaires!$J$9,FALSE),""),"")</f>
        <v/>
      </c>
      <c r="L32" s="263" t="str">
        <f>IF(AH32&lt;&gt;"",IFERROR(VLOOKUP(AG32,source_salaires!$B$10:$AK$405,source_salaires!$K$9,FALSE),""),"")</f>
        <v/>
      </c>
      <c r="M32" s="263" t="str">
        <f>IF(AH32&lt;&gt;"",IFERROR(VLOOKUP(AG32,source_salaires!$B$10:$AK$405,source_salaires!$L$9,FALSE),""),"")</f>
        <v/>
      </c>
      <c r="N32" s="263" t="str">
        <f>IF(AH32&lt;&gt;"",IFERROR(VLOOKUP(AG32,source_salaires!$B$10:$AK$405,source_salaires!$M$9,FALSE),""),"")</f>
        <v/>
      </c>
      <c r="O32" s="263" t="str">
        <f>IF(AH32&lt;&gt;"",IFERROR(VLOOKUP(AG32,source_salaires!$B$10:$AK$405,source_salaires!$O$9,FALSE),""),"")</f>
        <v/>
      </c>
      <c r="P32" s="264" t="str">
        <f>IF(AH32&lt;&gt;"",IFERROR(VLOOKUP(AG32,source_salaires!$B$10:$AK$405,source_salaires!$P$9,FALSE),""),"")</f>
        <v/>
      </c>
      <c r="Q32" s="265" t="str">
        <f>IF(AH32&lt;&gt;"",IFERROR(VLOOKUP(AG32,source_salaires!$B$10:$AK$405,source_salaires!$Q$9,FALSE),""),"")</f>
        <v/>
      </c>
      <c r="R32" s="266" t="str">
        <f>IF(AH32&lt;&gt;"",IFERROR(VLOOKUP(AG32,source_salaires!$B$10:$AK$405,source_salaires!$R$9,FALSE),""),"")</f>
        <v/>
      </c>
      <c r="S32" s="264" t="str">
        <f>IF(AH32&lt;&gt;"",IFERROR(VLOOKUP(AG32,source_salaires!$B$10:$AK$405,source_salaires!$S$9,FALSE),""),"")</f>
        <v/>
      </c>
      <c r="T32" s="267" t="str">
        <f>IF(AH32&lt;&gt;"",IFERROR(VLOOKUP(AG32,source_salaires!$B$10:$AK$405,source_salaires!$T$9,FALSE),""),"")</f>
        <v/>
      </c>
      <c r="U32" s="267">
        <f>IFERROR(IF(AH32&lt;&gt;"",VLOOKUP(AG32,source_salaires!$B$10:$AK$405,source_salaires!$U$9,FALSE),"")+IF(AH32&lt;&gt;"",IFERROR(VLOOKUP(AG32,source_salaires!$B$10:$AK$405,source_salaires!$V$9,FALSE),""),"")+IF(AH32&lt;&gt;"",IFERROR(VLOOKUP(AG32,source_salaires!$B$10:$AK$405,source_salaires!$W$9,FALSE),""),""),0)</f>
        <v>0</v>
      </c>
      <c r="V32" s="267" t="str">
        <f>IF(AH32&lt;&gt;"",IFERROR(VLOOKUP(AG32,source_salaires!$B$10:$AK$405,source_salaires!$X$9,FALSE),""),"")</f>
        <v/>
      </c>
      <c r="W32" s="267" t="str">
        <f>+IF(AH32&lt;&gt;"",IFERROR(VLOOKUP(AG32,source_salaires!$B$10:$AK$405,source_salaires!$Y$9,FALSE),""),"")</f>
        <v/>
      </c>
      <c r="X32" s="267" t="str">
        <f>IF(AH32&lt;&gt;"",IFERROR(VLOOKUP(AG32,source_salaires!$B$10:$AK$405,source_salaires!$Z$9,FALSE),""),"")</f>
        <v/>
      </c>
      <c r="Y32" s="267">
        <f t="shared" si="0"/>
        <v>0</v>
      </c>
      <c r="Z32" s="267" t="str">
        <f>+IF(AH32&lt;&gt;"",IFERROR(VLOOKUP(AG32,source_salaires!$B$10:$AK$405,source_salaires!$AB$9,FALSE),""),"")</f>
        <v/>
      </c>
      <c r="AA32" s="267" t="str">
        <f>IF(AH32&lt;&gt;"",IFERROR(VLOOKUP(AG32,source_salaires!$B$10:$AK$405,source_salaires!$AC$9,FALSE),""),"")</f>
        <v/>
      </c>
      <c r="AB32" s="267" t="str">
        <f>+IF(AH32&lt;&gt;"",IFERROR(VLOOKUP(AG32,source_salaires!$B$10:$AK$405,source_salaires!$AC$9,FALSE),""),"")</f>
        <v/>
      </c>
      <c r="AC32" s="267" t="str">
        <f>IF(AH32&lt;&gt;"",IFERROR(VLOOKUP(AG32,source_salaires!$B$10:$AK$405,source_salaires!$AE$9,FALSE),""),"")</f>
        <v/>
      </c>
      <c r="AD32" s="267">
        <f t="shared" si="1"/>
        <v>0</v>
      </c>
      <c r="AE32" s="267" t="str">
        <f>IF(AH32&lt;&gt;"",IFERROR(VLOOKUP(AG32,source_salaires!$B$10:$AK$405,source_salaires!$AK$9,FALSE),""),"")</f>
        <v/>
      </c>
      <c r="AG32" s="420" t="str">
        <f t="shared" si="2"/>
        <v/>
      </c>
      <c r="AH32" s="247"/>
    </row>
    <row r="33" spans="1:38" s="24" customFormat="1" ht="20.25" customHeight="1" x14ac:dyDescent="0.15">
      <c r="A33" s="19" t="s">
        <v>214</v>
      </c>
      <c r="B33" s="20"/>
      <c r="C33" s="20"/>
      <c r="D33" s="20"/>
      <c r="E33" s="21"/>
      <c r="F33" s="21"/>
      <c r="G33" s="21"/>
      <c r="H33" s="21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2"/>
      <c r="T33" s="23">
        <f>SUM(T17:T32)</f>
        <v>0</v>
      </c>
      <c r="U33" s="23">
        <f t="shared" ref="U33:AE33" si="4">SUM(U17:U32)</f>
        <v>0</v>
      </c>
      <c r="V33" s="23">
        <f t="shared" si="4"/>
        <v>0</v>
      </c>
      <c r="W33" s="23">
        <f t="shared" si="4"/>
        <v>0</v>
      </c>
      <c r="X33" s="23">
        <f t="shared" si="4"/>
        <v>0</v>
      </c>
      <c r="Y33" s="23">
        <f t="shared" si="4"/>
        <v>0</v>
      </c>
      <c r="Z33" s="23">
        <f t="shared" si="4"/>
        <v>0</v>
      </c>
      <c r="AA33" s="23">
        <f t="shared" si="4"/>
        <v>0</v>
      </c>
      <c r="AB33" s="23">
        <f t="shared" ref="AB33" si="5">SUM(AB17:AB32)</f>
        <v>0</v>
      </c>
      <c r="AC33" s="23">
        <f t="shared" si="4"/>
        <v>0</v>
      </c>
      <c r="AD33" s="23">
        <f t="shared" si="4"/>
        <v>0</v>
      </c>
      <c r="AE33" s="23">
        <f t="shared" si="4"/>
        <v>0</v>
      </c>
      <c r="AF33" s="413"/>
      <c r="AG33" s="424"/>
      <c r="AL33" s="9"/>
    </row>
    <row r="34" spans="1:38" s="24" customFormat="1" ht="20.25" customHeight="1" x14ac:dyDescent="0.15">
      <c r="A34" s="19" t="s">
        <v>215</v>
      </c>
      <c r="B34" s="20"/>
      <c r="C34" s="20"/>
      <c r="D34" s="20"/>
      <c r="E34" s="21"/>
      <c r="F34" s="21"/>
      <c r="G34" s="21"/>
      <c r="H34" s="21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2"/>
      <c r="T34" s="23">
        <f>'ID21-P1'!T33</f>
        <v>0</v>
      </c>
      <c r="U34" s="23">
        <f>'ID21-P1'!U33</f>
        <v>0</v>
      </c>
      <c r="V34" s="23">
        <f>'ID21-P1'!V33</f>
        <v>0</v>
      </c>
      <c r="W34" s="23">
        <f>'ID21-P1'!W33</f>
        <v>0</v>
      </c>
      <c r="X34" s="23">
        <f>'ID21-P1'!X33</f>
        <v>0</v>
      </c>
      <c r="Y34" s="23">
        <f>'ID21-P1'!Y33</f>
        <v>0</v>
      </c>
      <c r="Z34" s="23">
        <f>'ID21-P1'!Z33</f>
        <v>0</v>
      </c>
      <c r="AA34" s="23">
        <f>'ID21-P1'!AA33</f>
        <v>0</v>
      </c>
      <c r="AB34" s="23">
        <f>'ID21-P1'!AB33</f>
        <v>0</v>
      </c>
      <c r="AC34" s="23">
        <f>'ID21-P1'!AC33</f>
        <v>0</v>
      </c>
      <c r="AD34" s="23">
        <f>'ID21-P1'!AD33</f>
        <v>0</v>
      </c>
      <c r="AE34" s="23">
        <f>'ID21-P1'!AE33</f>
        <v>0</v>
      </c>
      <c r="AG34" s="424"/>
      <c r="AL34" s="9"/>
    </row>
    <row r="35" spans="1:38" s="24" customFormat="1" ht="20.25" customHeight="1" x14ac:dyDescent="0.15">
      <c r="A35" s="19" t="s">
        <v>77</v>
      </c>
      <c r="B35" s="20"/>
      <c r="C35" s="20"/>
      <c r="D35" s="20"/>
      <c r="E35" s="21"/>
      <c r="F35" s="21"/>
      <c r="G35" s="21"/>
      <c r="H35" s="21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2"/>
      <c r="T35" s="23">
        <f>T33+T34</f>
        <v>0</v>
      </c>
      <c r="U35" s="23">
        <f t="shared" ref="U35:AE35" si="6">U33+U34</f>
        <v>0</v>
      </c>
      <c r="V35" s="23">
        <f t="shared" si="6"/>
        <v>0</v>
      </c>
      <c r="W35" s="23">
        <f t="shared" si="6"/>
        <v>0</v>
      </c>
      <c r="X35" s="23">
        <f t="shared" si="6"/>
        <v>0</v>
      </c>
      <c r="Y35" s="23">
        <f t="shared" si="6"/>
        <v>0</v>
      </c>
      <c r="Z35" s="23">
        <f t="shared" si="6"/>
        <v>0</v>
      </c>
      <c r="AA35" s="23">
        <f t="shared" si="6"/>
        <v>0</v>
      </c>
      <c r="AB35" s="23">
        <f t="shared" ref="AB35" si="7">AB33+AB34</f>
        <v>0</v>
      </c>
      <c r="AC35" s="23">
        <f t="shared" si="6"/>
        <v>0</v>
      </c>
      <c r="AD35" s="23">
        <f t="shared" si="6"/>
        <v>0</v>
      </c>
      <c r="AE35" s="23">
        <f t="shared" si="6"/>
        <v>0</v>
      </c>
      <c r="AG35" s="421"/>
      <c r="AH35" s="9"/>
    </row>
    <row r="36" spans="1:38" s="11" customFormat="1" ht="25" customHeight="1" x14ac:dyDescent="0.15">
      <c r="A36" s="25"/>
      <c r="B36" s="26" t="s">
        <v>78</v>
      </c>
      <c r="C36" s="26"/>
      <c r="D36" s="26"/>
      <c r="E36" s="27"/>
      <c r="F36" s="27"/>
      <c r="G36" s="27"/>
      <c r="H36" s="27"/>
      <c r="I36" s="26"/>
      <c r="J36" s="26"/>
      <c r="K36" s="26"/>
      <c r="L36" s="26"/>
      <c r="M36" s="26"/>
      <c r="N36" s="26"/>
      <c r="O36" s="28"/>
      <c r="P36" s="28"/>
      <c r="Q36" s="28"/>
      <c r="R36" s="28"/>
      <c r="S36" s="28"/>
      <c r="T36" s="29"/>
      <c r="U36" s="29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G36" s="422"/>
    </row>
    <row r="37" spans="1:38" s="11" customFormat="1" ht="15" customHeight="1" x14ac:dyDescent="0.15">
      <c r="AG37" s="422"/>
    </row>
    <row r="38" spans="1:38" s="11" customFormat="1" x14ac:dyDescent="0.15">
      <c r="B38" s="43"/>
      <c r="C38" s="43"/>
      <c r="D38" s="43"/>
      <c r="E38" s="43"/>
      <c r="F38" s="43"/>
      <c r="G38" s="43"/>
      <c r="H38" s="43"/>
      <c r="I38" s="43"/>
      <c r="AG38" s="422"/>
    </row>
    <row r="39" spans="1:38" s="11" customFormat="1" ht="13" x14ac:dyDescent="0.15">
      <c r="O39" s="45"/>
      <c r="AG39" s="422"/>
    </row>
    <row r="40" spans="1:38" s="45" customFormat="1" ht="13" x14ac:dyDescent="0.15">
      <c r="B40" s="45" t="s">
        <v>79</v>
      </c>
      <c r="AG40" s="423"/>
    </row>
    <row r="41" spans="1:38" s="45" customFormat="1" ht="13" x14ac:dyDescent="0.15">
      <c r="B41" s="45" t="s">
        <v>80</v>
      </c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23"/>
    </row>
    <row r="42" spans="1:38" s="45" customFormat="1" ht="13" x14ac:dyDescent="0.15">
      <c r="B42" s="45" t="s">
        <v>81</v>
      </c>
      <c r="AG42" s="423"/>
    </row>
    <row r="43" spans="1:38" s="11" customFormat="1" ht="13" x14ac:dyDescent="0.15">
      <c r="B43" s="45"/>
      <c r="C43" s="45"/>
      <c r="D43" s="45"/>
      <c r="AG43" s="422"/>
    </row>
    <row r="44" spans="1:38" s="11" customFormat="1" ht="13" x14ac:dyDescent="0.15">
      <c r="E44" s="45"/>
      <c r="F44" s="45"/>
      <c r="G44" s="45"/>
      <c r="H44" s="45"/>
      <c r="AG44" s="422"/>
    </row>
  </sheetData>
  <mergeCells count="44">
    <mergeCell ref="C28:H28"/>
    <mergeCell ref="C29:H29"/>
    <mergeCell ref="C30:H30"/>
    <mergeCell ref="C31:H31"/>
    <mergeCell ref="C32:H32"/>
    <mergeCell ref="C22:H22"/>
    <mergeCell ref="C23:H23"/>
    <mergeCell ref="C24:H24"/>
    <mergeCell ref="C25:H25"/>
    <mergeCell ref="C26:H26"/>
    <mergeCell ref="C27:H27"/>
    <mergeCell ref="AH15:AH16"/>
    <mergeCell ref="C17:H17"/>
    <mergeCell ref="C18:H18"/>
    <mergeCell ref="C19:H19"/>
    <mergeCell ref="C20:H20"/>
    <mergeCell ref="C21:H21"/>
    <mergeCell ref="AE13:AE16"/>
    <mergeCell ref="AH13:AH14"/>
    <mergeCell ref="K14:K15"/>
    <mergeCell ref="T14:T15"/>
    <mergeCell ref="W14:W15"/>
    <mergeCell ref="Z14:Z15"/>
    <mergeCell ref="AA14:AA15"/>
    <mergeCell ref="AC14:AC15"/>
    <mergeCell ref="AD14:AD15"/>
    <mergeCell ref="O15:O16"/>
    <mergeCell ref="Y10:Z10"/>
    <mergeCell ref="A13:A16"/>
    <mergeCell ref="C13:H16"/>
    <mergeCell ref="I13:J13"/>
    <mergeCell ref="K13:O13"/>
    <mergeCell ref="P13:S13"/>
    <mergeCell ref="T13:W13"/>
    <mergeCell ref="X13:X15"/>
    <mergeCell ref="Y13:Y15"/>
    <mergeCell ref="Z13:AC13"/>
    <mergeCell ref="AB14:AB15"/>
    <mergeCell ref="B6:H6"/>
    <mergeCell ref="A1:J1"/>
    <mergeCell ref="A2:J2"/>
    <mergeCell ref="A3:J3"/>
    <mergeCell ref="B4:H4"/>
    <mergeCell ref="B5:H5"/>
  </mergeCells>
  <printOptions horizontalCentered="1" verticalCentered="1"/>
  <pageMargins left="0.31496062992125984" right="0.31496062992125984" top="0.19685039370078741" bottom="0.74803149606299213" header="0.31496062992125984" footer="0.31496062992125984"/>
  <pageSetup paperSize="9" scale="56" orientation="landscape" r:id="rId1"/>
  <headerFooter>
    <oddHeader>&amp;R&amp;"Geneva,Gras"&amp;14ID21</oddHeader>
    <oddFooter>&amp;R
Mis au format Excel par : www.impots-et-taxes.com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45</vt:i4>
      </vt:variant>
      <vt:variant>
        <vt:lpstr>Named Ranges</vt:lpstr>
      </vt:variant>
      <vt:variant>
        <vt:i4>46</vt:i4>
      </vt:variant>
    </vt:vector>
  </HeadingPairs>
  <TitlesOfParts>
    <vt:vector size="91" baseType="lpstr">
      <vt:lpstr>instructions</vt:lpstr>
      <vt:lpstr>paramètres</vt:lpstr>
      <vt:lpstr>source_salaires</vt:lpstr>
      <vt:lpstr>ID19-salarié1</vt:lpstr>
      <vt:lpstr>ID19-salarié2</vt:lpstr>
      <vt:lpstr>ID19-salarié3</vt:lpstr>
      <vt:lpstr>ID20</vt:lpstr>
      <vt:lpstr>ID21-P1</vt:lpstr>
      <vt:lpstr>ID21-P2</vt:lpstr>
      <vt:lpstr>ID21-P3</vt:lpstr>
      <vt:lpstr>ID22</vt:lpstr>
      <vt:lpstr>source_honoraires</vt:lpstr>
      <vt:lpstr>ID19-P1</vt:lpstr>
      <vt:lpstr>ID19-P2</vt:lpstr>
      <vt:lpstr>ID19-P3</vt:lpstr>
      <vt:lpstr>ID19-P4</vt:lpstr>
      <vt:lpstr>ID19-P5</vt:lpstr>
      <vt:lpstr>ID19-P6</vt:lpstr>
      <vt:lpstr>ID19-P7</vt:lpstr>
      <vt:lpstr>ID19-P8</vt:lpstr>
      <vt:lpstr>ID19-P9</vt:lpstr>
      <vt:lpstr>ID19-P10</vt:lpstr>
      <vt:lpstr>ID19-P11</vt:lpstr>
      <vt:lpstr>ID19-P12</vt:lpstr>
      <vt:lpstr>ID19-P13</vt:lpstr>
      <vt:lpstr>ID19-P14</vt:lpstr>
      <vt:lpstr>ID19-P15</vt:lpstr>
      <vt:lpstr>ID19-P16</vt:lpstr>
      <vt:lpstr>ID19-P17</vt:lpstr>
      <vt:lpstr>ID19-P18</vt:lpstr>
      <vt:lpstr>ID19-P19</vt:lpstr>
      <vt:lpstr>ID19-P20</vt:lpstr>
      <vt:lpstr>ID19-P21</vt:lpstr>
      <vt:lpstr>ID19-P22</vt:lpstr>
      <vt:lpstr>ID19-P23</vt:lpstr>
      <vt:lpstr>ID19-P24</vt:lpstr>
      <vt:lpstr>ID23</vt:lpstr>
      <vt:lpstr>ID24</vt:lpstr>
      <vt:lpstr>ID26 - P1</vt:lpstr>
      <vt:lpstr>ID26 - P2</vt:lpstr>
      <vt:lpstr>ID26 - P3</vt:lpstr>
      <vt:lpstr>ID26 - P4</vt:lpstr>
      <vt:lpstr>ID26 - P5</vt:lpstr>
      <vt:lpstr>ID26 - P6</vt:lpstr>
      <vt:lpstr>ID26 - P7</vt:lpstr>
      <vt:lpstr>deux</vt:lpstr>
      <vt:lpstr>'ID19-P1'!Print_Area</vt:lpstr>
      <vt:lpstr>'ID19-P10'!Print_Area</vt:lpstr>
      <vt:lpstr>'ID19-P11'!Print_Area</vt:lpstr>
      <vt:lpstr>'ID19-P12'!Print_Area</vt:lpstr>
      <vt:lpstr>'ID19-P13'!Print_Area</vt:lpstr>
      <vt:lpstr>'ID19-P14'!Print_Area</vt:lpstr>
      <vt:lpstr>'ID19-P15'!Print_Area</vt:lpstr>
      <vt:lpstr>'ID19-P16'!Print_Area</vt:lpstr>
      <vt:lpstr>'ID19-P17'!Print_Area</vt:lpstr>
      <vt:lpstr>'ID19-P18'!Print_Area</vt:lpstr>
      <vt:lpstr>'ID19-P19'!Print_Area</vt:lpstr>
      <vt:lpstr>'ID19-P2'!Print_Area</vt:lpstr>
      <vt:lpstr>'ID19-P20'!Print_Area</vt:lpstr>
      <vt:lpstr>'ID19-P21'!Print_Area</vt:lpstr>
      <vt:lpstr>'ID19-P22'!Print_Area</vt:lpstr>
      <vt:lpstr>'ID19-P23'!Print_Area</vt:lpstr>
      <vt:lpstr>'ID19-P24'!Print_Area</vt:lpstr>
      <vt:lpstr>'ID19-P3'!Print_Area</vt:lpstr>
      <vt:lpstr>'ID19-P4'!Print_Area</vt:lpstr>
      <vt:lpstr>'ID19-P5'!Print_Area</vt:lpstr>
      <vt:lpstr>'ID19-P6'!Print_Area</vt:lpstr>
      <vt:lpstr>'ID19-P7'!Print_Area</vt:lpstr>
      <vt:lpstr>'ID19-P8'!Print_Area</vt:lpstr>
      <vt:lpstr>'ID19-P9'!Print_Area</vt:lpstr>
      <vt:lpstr>'ID19-salarié1'!Print_Area</vt:lpstr>
      <vt:lpstr>'ID19-salarié2'!Print_Area</vt:lpstr>
      <vt:lpstr>'ID19-salarié3'!Print_Area</vt:lpstr>
      <vt:lpstr>'ID20'!Print_Area</vt:lpstr>
      <vt:lpstr>'ID21-P1'!Print_Area</vt:lpstr>
      <vt:lpstr>'ID21-P2'!Print_Area</vt:lpstr>
      <vt:lpstr>'ID21-P3'!Print_Area</vt:lpstr>
      <vt:lpstr>'ID22'!Print_Area</vt:lpstr>
      <vt:lpstr>'ID23'!Print_Area</vt:lpstr>
      <vt:lpstr>'ID24'!Print_Area</vt:lpstr>
      <vt:lpstr>'ID26 - P1'!Print_Area</vt:lpstr>
      <vt:lpstr>'ID26 - P2'!Print_Area</vt:lpstr>
      <vt:lpstr>'ID26 - P3'!Print_Area</vt:lpstr>
      <vt:lpstr>'ID26 - P4'!Print_Area</vt:lpstr>
      <vt:lpstr>'ID26 - P5'!Print_Area</vt:lpstr>
      <vt:lpstr>'ID26 - P6'!Print_Area</vt:lpstr>
      <vt:lpstr>'ID26 - P7'!Print_Area</vt:lpstr>
      <vt:lpstr>quatre</vt:lpstr>
      <vt:lpstr>rep</vt:lpstr>
      <vt:lpstr>trois</vt:lpstr>
      <vt:lpstr>type</vt:lpstr>
    </vt:vector>
  </TitlesOfParts>
  <Company>xxxxxxxxx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DAS</dc:title>
  <dc:creator>www.impots-et-taxes.com</dc:creator>
  <cp:keywords>DAS</cp:keywords>
  <cp:lastModifiedBy>Patrick MALONG MARTIN</cp:lastModifiedBy>
  <cp:lastPrinted>2019-04-25T21:21:57Z</cp:lastPrinted>
  <dcterms:created xsi:type="dcterms:W3CDTF">2010-07-01T19:54:49Z</dcterms:created>
  <dcterms:modified xsi:type="dcterms:W3CDTF">2020-01-24T07:49:32Z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